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আয়করের হিসাব (TAX Calculation)\"/>
    </mc:Choice>
  </mc:AlternateContent>
  <xr:revisionPtr revIDLastSave="0" documentId="13_ncr:1_{381C034A-0D21-4D7F-B8B6-330BE75B8F28}" xr6:coauthVersionLast="47" xr6:coauthVersionMax="47" xr10:uidLastSave="{00000000-0000-0000-0000-000000000000}"/>
  <bookViews>
    <workbookView xWindow="-180" yWindow="0" windowWidth="9105" windowHeight="9420" firstSheet="1" activeTab="1" xr2:uid="{00000000-000D-0000-FFFF-FFFF00000000}"/>
  </bookViews>
  <sheets>
    <sheet name="ট্যাক্স হিসাব " sheetId="6" r:id="rId1"/>
    <sheet name="ট্যাক্স হিসাব - পুরুষ" sheetId="2" r:id="rId2"/>
    <sheet name="ট্যাক্স হিসাব - মহিলা" sheetId="3" r:id="rId3"/>
    <sheet name="ট্যাক্স হিসাব - প্রতিবন্ধী" sheetId="4" r:id="rId4"/>
    <sheet name="ট্যাক্স হিসাব - মুক্তিযোদ্ধা" sheetId="5" r:id="rId5"/>
  </sheets>
  <definedNames>
    <definedName name="_xlnm.Print_Area" localSheetId="0">'ট্যাক্স হিসাব '!$A$1:$AO$24</definedName>
    <definedName name="_xlnm.Print_Area" localSheetId="1">'ট্যাক্স হিসাব - পুরুষ'!$A$2:$AN$23</definedName>
    <definedName name="_xlnm.Print_Area" localSheetId="3">'ট্যাক্স হিসাব - প্রতিবন্ধী'!$A$2:$AN$24</definedName>
    <definedName name="_xlnm.Print_Area" localSheetId="2">'ট্যাক্স হিসাব - মহিলা'!$A$2:$AN$24</definedName>
    <definedName name="_xlnm.Print_Area" localSheetId="4">'ট্যাক্স হিসাব - মুক্তিযোদ্ধা'!$A$2:$AN$30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6" l="1"/>
  <c r="A17" i="6"/>
  <c r="A18" i="6"/>
  <c r="I21" i="5"/>
  <c r="A21" i="5"/>
  <c r="A20" i="5"/>
  <c r="I21" i="4"/>
  <c r="A21" i="4"/>
  <c r="A20" i="4"/>
  <c r="I21" i="3"/>
  <c r="A21" i="3"/>
  <c r="A20" i="3"/>
  <c r="A20" i="2"/>
  <c r="A21" i="2"/>
  <c r="I21" i="2"/>
  <c r="I8" i="6"/>
  <c r="AK4" i="4"/>
  <c r="Y8" i="2"/>
  <c r="AE3" i="5"/>
  <c r="AE3" i="4"/>
  <c r="AE3" i="3"/>
  <c r="AE3" i="2"/>
  <c r="C12" i="5"/>
  <c r="FV11" i="5"/>
  <c r="FB11" i="5"/>
  <c r="Y11" i="5"/>
  <c r="Y10" i="5"/>
  <c r="Y9" i="5"/>
  <c r="Y8" i="5"/>
  <c r="K8" i="5"/>
  <c r="K9" i="5" s="1"/>
  <c r="Y7" i="5"/>
  <c r="K7" i="5"/>
  <c r="G8" i="5" s="1"/>
  <c r="FP6" i="5"/>
  <c r="K6" i="5"/>
  <c r="G7" i="5" s="1"/>
  <c r="C12" i="4"/>
  <c r="FV11" i="4"/>
  <c r="FB11" i="4"/>
  <c r="Y11" i="4"/>
  <c r="Y10" i="4"/>
  <c r="Y9" i="4"/>
  <c r="Y8" i="4"/>
  <c r="K8" i="4"/>
  <c r="K9" i="4" s="1"/>
  <c r="Y7" i="4"/>
  <c r="K7" i="4"/>
  <c r="G8" i="4" s="1"/>
  <c r="FP8" i="4" s="1"/>
  <c r="FP6" i="4"/>
  <c r="K6" i="4"/>
  <c r="G7" i="4" s="1"/>
  <c r="C12" i="3"/>
  <c r="FV11" i="3"/>
  <c r="FB11" i="3"/>
  <c r="Y11" i="3"/>
  <c r="Y10" i="3"/>
  <c r="Y9" i="3"/>
  <c r="Y8" i="3"/>
  <c r="Y7" i="3"/>
  <c r="Y12" i="3" s="1"/>
  <c r="K7" i="3"/>
  <c r="FV7" i="3" s="1"/>
  <c r="FP6" i="3"/>
  <c r="K6" i="3"/>
  <c r="FV6" i="3" s="1"/>
  <c r="Y11" i="2"/>
  <c r="AE7" i="4" l="1"/>
  <c r="AE8" i="4"/>
  <c r="AK4" i="2"/>
  <c r="AK4" i="3"/>
  <c r="AK4" i="5"/>
  <c r="Y12" i="5"/>
  <c r="Y12" i="4"/>
  <c r="FP7" i="5"/>
  <c r="FV6" i="5"/>
  <c r="FP8" i="5"/>
  <c r="G10" i="5"/>
  <c r="FV9" i="5"/>
  <c r="K10" i="5"/>
  <c r="G9" i="5"/>
  <c r="FV8" i="5"/>
  <c r="FV7" i="5"/>
  <c r="FV6" i="4"/>
  <c r="G10" i="4"/>
  <c r="FP10" i="4" s="1"/>
  <c r="FV9" i="4"/>
  <c r="K10" i="4"/>
  <c r="EO13" i="4" s="1"/>
  <c r="ER13" i="4" s="1"/>
  <c r="FP7" i="4"/>
  <c r="EO7" i="4"/>
  <c r="ER7" i="4" s="1"/>
  <c r="FV8" i="4"/>
  <c r="FB7" i="4"/>
  <c r="G9" i="4"/>
  <c r="FB8" i="4" s="1"/>
  <c r="FV7" i="4"/>
  <c r="EW13" i="4"/>
  <c r="EX13" i="4" s="1"/>
  <c r="EO8" i="4"/>
  <c r="ER8" i="4" s="1"/>
  <c r="FB6" i="4"/>
  <c r="G7" i="3"/>
  <c r="G8" i="3"/>
  <c r="K8" i="3"/>
  <c r="K9" i="3" s="1"/>
  <c r="FV9" i="3" s="1"/>
  <c r="EY11" i="2"/>
  <c r="K6" i="2"/>
  <c r="G7" i="2" s="1"/>
  <c r="AE10" i="4" l="1"/>
  <c r="G9" i="3"/>
  <c r="FP9" i="3" s="1"/>
  <c r="G10" i="3"/>
  <c r="AE10" i="3" s="1"/>
  <c r="FB7" i="5"/>
  <c r="AE9" i="5"/>
  <c r="AE8" i="5"/>
  <c r="AE7" i="5"/>
  <c r="AE10" i="5"/>
  <c r="AE9" i="4"/>
  <c r="FB7" i="3"/>
  <c r="AE9" i="3"/>
  <c r="AE8" i="3"/>
  <c r="AE7" i="3"/>
  <c r="EO7" i="5"/>
  <c r="ER7" i="5" s="1"/>
  <c r="EO8" i="5"/>
  <c r="ER8" i="5" s="1"/>
  <c r="FB8" i="5"/>
  <c r="FB6" i="5"/>
  <c r="EW13" i="5"/>
  <c r="EX13" i="5" s="1"/>
  <c r="EO8" i="3"/>
  <c r="ER8" i="3" s="1"/>
  <c r="EW13" i="3"/>
  <c r="EX13" i="3" s="1"/>
  <c r="FP8" i="3"/>
  <c r="FV8" i="3"/>
  <c r="FP9" i="5"/>
  <c r="EO9" i="5"/>
  <c r="ER9" i="5" s="1"/>
  <c r="EO13" i="5"/>
  <c r="ER13" i="5" s="1"/>
  <c r="G11" i="5"/>
  <c r="AE11" i="5" s="1"/>
  <c r="FV10" i="5"/>
  <c r="EO10" i="5"/>
  <c r="ER10" i="5" s="1"/>
  <c r="FB9" i="5"/>
  <c r="FP10" i="5"/>
  <c r="EO10" i="4"/>
  <c r="ER10" i="4" s="1"/>
  <c r="FB9" i="4"/>
  <c r="FP9" i="4"/>
  <c r="EO9" i="4"/>
  <c r="ER9" i="4" s="1"/>
  <c r="G11" i="4"/>
  <c r="AE11" i="4" s="1"/>
  <c r="FV10" i="4"/>
  <c r="K10" i="3"/>
  <c r="FP7" i="3"/>
  <c r="EO7" i="3"/>
  <c r="ER7" i="3" s="1"/>
  <c r="FB6" i="3"/>
  <c r="FB8" i="3"/>
  <c r="FB9" i="3"/>
  <c r="FP10" i="3"/>
  <c r="C12" i="2"/>
  <c r="FS11" i="2"/>
  <c r="Y10" i="2"/>
  <c r="Y9" i="2"/>
  <c r="Y7" i="2"/>
  <c r="K7" i="2"/>
  <c r="FS6" i="2"/>
  <c r="FM6" i="2"/>
  <c r="EO10" i="3" l="1"/>
  <c r="ER10" i="3" s="1"/>
  <c r="EO9" i="3"/>
  <c r="ER9" i="3" s="1"/>
  <c r="AE7" i="2"/>
  <c r="FV10" i="3"/>
  <c r="G11" i="3"/>
  <c r="FP11" i="5"/>
  <c r="AE12" i="5"/>
  <c r="FB10" i="5"/>
  <c r="EO11" i="5"/>
  <c r="ER11" i="5" s="1"/>
  <c r="FP11" i="4"/>
  <c r="AE12" i="4"/>
  <c r="FB10" i="4"/>
  <c r="EO11" i="4"/>
  <c r="ER11" i="4" s="1"/>
  <c r="EO13" i="3"/>
  <c r="ER13" i="3" s="1"/>
  <c r="ET13" i="2"/>
  <c r="EU13" i="2" s="1"/>
  <c r="EL7" i="2"/>
  <c r="EO7" i="2" s="1"/>
  <c r="EY7" i="2"/>
  <c r="FM7" i="2"/>
  <c r="EY6" i="2"/>
  <c r="K8" i="2"/>
  <c r="FS7" i="2"/>
  <c r="G8" i="2"/>
  <c r="Y12" i="2"/>
  <c r="AE8" i="2" l="1"/>
  <c r="EO11" i="3"/>
  <c r="ER11" i="3" s="1"/>
  <c r="AE11" i="3"/>
  <c r="AE12" i="3" s="1"/>
  <c r="AE13" i="3" s="1"/>
  <c r="Z11" i="6" s="1"/>
  <c r="FP11" i="3"/>
  <c r="FB10" i="3"/>
  <c r="AE13" i="4"/>
  <c r="AH11" i="6" s="1"/>
  <c r="AH10" i="6"/>
  <c r="AE13" i="5"/>
  <c r="AM11" i="6" s="1"/>
  <c r="AM10" i="6"/>
  <c r="EL8" i="2"/>
  <c r="EO8" i="2" s="1"/>
  <c r="FS8" i="2"/>
  <c r="FM8" i="2"/>
  <c r="K9" i="2"/>
  <c r="G9" i="2"/>
  <c r="AE9" i="2" l="1"/>
  <c r="Z10" i="6"/>
  <c r="EL9" i="2"/>
  <c r="EO9" i="2" s="1"/>
  <c r="G10" i="2"/>
  <c r="AE10" i="2" s="1"/>
  <c r="FM9" i="2"/>
  <c r="EY8" i="2"/>
  <c r="FS9" i="2"/>
  <c r="K10" i="2"/>
  <c r="EL13" i="2" s="1"/>
  <c r="EO13" i="2" s="1"/>
  <c r="FM10" i="2" l="1"/>
  <c r="EL10" i="2"/>
  <c r="EO10" i="2" s="1"/>
  <c r="EY9" i="2"/>
  <c r="FS10" i="2"/>
  <c r="G11" i="2"/>
  <c r="AE11" i="2" s="1"/>
  <c r="AE12" i="2" l="1"/>
  <c r="EL11" i="2"/>
  <c r="EO11" i="2" s="1"/>
  <c r="EY10" i="2"/>
  <c r="FM11" i="2"/>
  <c r="AE13" i="2" l="1"/>
  <c r="R11" i="6" s="1"/>
  <c r="R10" i="6"/>
</calcChain>
</file>

<file path=xl/sharedStrings.xml><?xml version="1.0" encoding="utf-8"?>
<sst xmlns="http://schemas.openxmlformats.org/spreadsheetml/2006/main" count="464" uniqueCount="58">
  <si>
    <t>প্রথম</t>
  </si>
  <si>
    <t>টাকা পর্যন্ত মোট আয়ের উপর</t>
  </si>
  <si>
    <t>মোট আয়</t>
  </si>
  <si>
    <t>কর হার</t>
  </si>
  <si>
    <t>পরবর্তী</t>
  </si>
  <si>
    <t>%</t>
  </si>
  <si>
    <t>করের পরিমান (টাকা)</t>
  </si>
  <si>
    <t>এর উপর</t>
  </si>
  <si>
    <t>অবশিষ্ঠ</t>
  </si>
  <si>
    <t>মোট</t>
  </si>
  <si>
    <t>টাকার উপর আয়করের পরিমান</t>
  </si>
  <si>
    <t xml:space="preserve">পুরুষের জন্য </t>
  </si>
  <si>
    <t xml:space="preserve">মহিলার জন্য </t>
  </si>
  <si>
    <t>টাকা</t>
  </si>
  <si>
    <t>-</t>
  </si>
  <si>
    <t>হতে</t>
  </si>
  <si>
    <t>থেকে</t>
  </si>
  <si>
    <t>(</t>
  </si>
  <si>
    <t>)</t>
  </si>
  <si>
    <t xml:space="preserve"> মাসিক মোট আয় সীমা </t>
  </si>
  <si>
    <t>মাসিক আয়ের পরিমান</t>
  </si>
  <si>
    <t xml:space="preserve">টাকা হলে </t>
  </si>
  <si>
    <t>বার্ষিক আয়ের পরিমান</t>
  </si>
  <si>
    <t>টাকা হলে করপরিশোধযোগ্য টাকা হবে</t>
  </si>
  <si>
    <t>G</t>
  </si>
  <si>
    <t>K</t>
  </si>
  <si>
    <t>IF($AK$4&lt;1600001,0,($AK$4-1600000)*25%)</t>
  </si>
  <si>
    <t>IF($AK$4&lt;1100001,0,IF(AND($AK$4&gt;1100000,$AK$4&lt;=1600000),$AK$4*20%,100000))</t>
  </si>
  <si>
    <t>IF($AK$4&lt;400001,0,IF(AND($AK$4&gt;400001,$AK$4&lt;=700001),$AK$4*10%,30000))</t>
  </si>
  <si>
    <t>IF($AK$4&lt;700001,0,IF(AND($AK$4&gt;700001,$AK$4&lt;=1100001),$AK$4*15%,60000))</t>
  </si>
  <si>
    <t>IF(AK4&gt;1600000,(AK4-1600000)*25%,((((IF(AK4=1600000,100000,IF(AND(AK4&gt;1100000,AK4&lt;1600000),(AK4-1100000)*20%),IF(AK4=1100000,60000,IF(AND(AK4&gt;700000,AK4&lt;1100000),(AK4-700000)*15%),IF(AK4=700000,30000,IF(AND(AK4&gt;400000,AK4&lt;700000),(AK4-400000)*10%),IF(AK4=400000,5000,IF(AND(AK4&gt;300000,AK4&lt;400000),(AK4-300000)*5%</t>
  </si>
  <si>
    <t>IF(B23&lt;50,0,IF(B23&lt;=500,6,IF(B23&lt;=1000,8,IF(B23&lt;=3000,10,IF(B23&gt;=3001,12,12)))))</t>
  </si>
  <si>
    <t>IF(AK4&gt;K10,(AK4-K10)*V11%,IF(AK4=K9,Y9,IF(AK4)</t>
  </si>
  <si>
    <t>IF($AK$4&lt;G11,0,IF($AK$4&gt;K11,Y11,IF(AND($AK$4&gt;G11,$AK$4&lt;K11),($AK$4-K10)*V11%)))</t>
  </si>
  <si>
    <t>IF($AK$4&lt;G10,0,IF($AK$4&gt;K10,Y10,IF(AND($AK$4&gt;G10,$AK$4&lt;K10),($AK$4-K9)*V10%)))</t>
  </si>
  <si>
    <t>IF($AK$4&lt;G9,0,IF($AK$4&gt;K9,Y9,IF(AND($AK$4&gt;G9,$AK$4&lt;K9),($AK$4-K8)*V9%)))</t>
  </si>
  <si>
    <t>IF($AK$4&lt;G8,0,IF($AK$4&gt;K8,Y8,IF(AND($AK$4&gt;G8,$AK$4&lt;K8),($AK$4-K7)*V8%)))</t>
  </si>
  <si>
    <t>IF($AK$4&lt;G7,0,IF($AK$4&gt;K7,Y7,IF(AND($AK$4&gt;G7,$AK$4&lt;K7),($AK$4-K6)*V7%)))</t>
  </si>
  <si>
    <t>মাসিক আয়ের পরিমান কত লিখুন</t>
  </si>
  <si>
    <t>বার্ষিক কর পরিশোধযোগ্য টাকা</t>
  </si>
  <si>
    <t>মাসিক কর পরিশোধযোগ্য টাকা</t>
  </si>
  <si>
    <t xml:space="preserve">পুরুষ </t>
  </si>
  <si>
    <t>মহিলা</t>
  </si>
  <si>
    <t>প্রতিবন্ধী</t>
  </si>
  <si>
    <t>মুক্তিযোদ্ধা</t>
  </si>
  <si>
    <t>টাকা হলে</t>
  </si>
  <si>
    <t>বার্ষিক</t>
  </si>
  <si>
    <t>মাসিক</t>
  </si>
  <si>
    <t>কর পরিশোধযোগ্য টাকার পরিমান</t>
  </si>
  <si>
    <t>https://hasanhmt.com</t>
  </si>
  <si>
    <t>Website:</t>
  </si>
  <si>
    <t xml:space="preserve">Prepared by Md. Hasan Mahmud Tuhin </t>
  </si>
  <si>
    <t xml:space="preserve">Professional Website: </t>
  </si>
  <si>
    <t>কত মাস দ্বারা ভাগ হবে?</t>
  </si>
  <si>
    <t>মাস</t>
  </si>
  <si>
    <t>১২ মাস + ০২ টি ঈদ</t>
  </si>
  <si>
    <t>রেফারেন্সঃ  Income Tax Nirdeshika (2022-2023) , চতুর্থ ভাগ (করদায় পরিগননা)</t>
  </si>
  <si>
    <r>
      <rPr>
        <b/>
        <sz val="16"/>
        <color theme="1"/>
        <rFont val="SutonnyOMJ"/>
      </rPr>
      <t>বি:দ্রঃ</t>
    </r>
    <r>
      <rPr>
        <sz val="16"/>
        <color theme="1"/>
        <rFont val="SutonnyOMJ"/>
      </rPr>
      <t xml:space="preserve"> উক্ত মাসিক ও বার্ষিক আয়ের পরিমান ঘরগুলো blank বা formula রাখা হয়নি কারন অনেকে মাসভিত্তিক বার্ষিক হিসাব আবার বার্ষিকভিত্তিক মাসিক হিসেব করেন।তাই উক্ত ঘর ০২টি manually হিসেব করে বসানোর জন্য blank রাখা হয়েছে। অন্যান্য বাকী সবকিছু automitacally হয়ে যাবে।</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</si>
</sst>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5000445]0"/>
  </numFmts>
  <fonts count="43" x14ac:knownFonts="1">
    <font>
      <sz val="11"/>
      <color theme="1"/>
      <name val="Calibri"/>
      <family val="2"/>
      <scheme val="minor"/>
    </font>
    <font>
      <sz val="11"/>
      <color theme="1"/>
      <name val="Calibri"/>
      <family val="2"/>
      <scheme val="minor"/>
    </font>
    <font>
      <sz val="14"/>
      <color theme="1"/>
      <name val="SutonnyOMJ"/>
    </font>
    <font>
      <sz val="14"/>
      <color theme="1"/>
      <name val="SutonnyMJ"/>
    </font>
    <font>
      <b/>
      <sz val="14"/>
      <color theme="1"/>
      <name val="SutonnyOMJ"/>
    </font>
    <font>
      <b/>
      <sz val="16"/>
      <color theme="1"/>
      <name val="SutonnyOMJ"/>
    </font>
    <font>
      <b/>
      <sz val="18"/>
      <color theme="1"/>
      <name val="SutonnyOMJ"/>
    </font>
    <font>
      <b/>
      <sz val="20"/>
      <color theme="1"/>
      <name val="SutonnyOMJ"/>
    </font>
    <font>
      <sz val="14"/>
      <color theme="1"/>
      <name val="Calibri"/>
      <family val="2"/>
      <scheme val="minor"/>
    </font>
    <font>
      <b/>
      <sz val="18"/>
      <color theme="1"/>
      <name val="SutonnyMJ"/>
    </font>
    <font>
      <sz val="18"/>
      <color theme="1"/>
      <name val="SutonnyMJ"/>
    </font>
    <font>
      <sz val="18"/>
      <color theme="1"/>
      <name val="SutonnyOMJ"/>
    </font>
    <font>
      <b/>
      <sz val="20"/>
      <color theme="1"/>
      <name val="SutonnyMJ"/>
    </font>
    <font>
      <b/>
      <u/>
      <sz val="48"/>
      <color theme="1"/>
      <name val="SutonnyOMJ"/>
    </font>
    <font>
      <sz val="14"/>
      <color theme="1"/>
      <name val="Times New Roman"/>
      <family val="1"/>
    </font>
    <font>
      <sz val="18"/>
      <color theme="1"/>
      <name val="Times New Roman"/>
      <family val="1"/>
    </font>
    <font>
      <sz val="11"/>
      <color theme="1"/>
      <name val="Times New Roman"/>
      <family val="1"/>
    </font>
    <font>
      <b/>
      <i/>
      <u/>
      <sz val="18"/>
      <color rgb="FF7030A0"/>
      <name val="SutonnyOMJ"/>
    </font>
    <font>
      <b/>
      <sz val="16"/>
      <color theme="1"/>
      <name val="SutonnyMJ"/>
    </font>
    <font>
      <sz val="16"/>
      <color theme="1"/>
      <name val="SutonnyOMJ"/>
    </font>
    <font>
      <b/>
      <sz val="24"/>
      <color theme="1"/>
      <name val="SutonnyOMJ"/>
    </font>
    <font>
      <b/>
      <sz val="22"/>
      <color theme="1"/>
      <name val="SutonnyOMJ"/>
    </font>
    <font>
      <b/>
      <sz val="22"/>
      <color theme="1"/>
      <name val="SutonnyMJ"/>
    </font>
    <font>
      <b/>
      <sz val="24"/>
      <color theme="1"/>
      <name val="SutonnyMJ"/>
    </font>
    <font>
      <u/>
      <sz val="11"/>
      <color theme="10"/>
      <name val="Calibri"/>
      <family val="2"/>
      <scheme val="minor"/>
    </font>
    <font>
      <b/>
      <u/>
      <sz val="28"/>
      <color theme="10"/>
      <name val="SutonnyOMJ"/>
    </font>
    <font>
      <sz val="16"/>
      <color theme="1"/>
      <name val="Calibri"/>
      <family val="2"/>
      <scheme val="minor"/>
    </font>
    <font>
      <u/>
      <sz val="20"/>
      <color theme="10"/>
      <name val="Calibri"/>
      <family val="2"/>
      <scheme val="minor"/>
    </font>
    <font>
      <u/>
      <sz val="22"/>
      <color theme="10"/>
      <name val="Calibri"/>
      <family val="2"/>
      <scheme val="minor"/>
    </font>
    <font>
      <b/>
      <sz val="22"/>
      <color theme="1"/>
      <name val="Calibri"/>
      <family val="2"/>
      <scheme val="minor"/>
    </font>
    <font>
      <b/>
      <sz val="24"/>
      <color theme="1"/>
      <name val="Calibri"/>
      <family val="2"/>
      <scheme val="minor"/>
    </font>
    <font>
      <b/>
      <sz val="28"/>
      <color theme="1"/>
      <name val="Calibri"/>
      <family val="2"/>
      <scheme val="minor"/>
    </font>
    <font>
      <b/>
      <sz val="16"/>
      <color theme="1"/>
      <name val="Calibri"/>
      <family val="2"/>
      <scheme val="minor"/>
    </font>
    <font>
      <u/>
      <sz val="24"/>
      <color theme="10"/>
      <name val="Calibri"/>
      <family val="2"/>
      <scheme val="minor"/>
    </font>
    <font>
      <sz val="28"/>
      <color theme="1"/>
      <name val="SutonnyOMJ"/>
    </font>
    <font>
      <u/>
      <sz val="24"/>
      <color rgb="FFFF0000"/>
      <name val="SutonnyOMJ"/>
    </font>
    <font>
      <b/>
      <sz val="26"/>
      <color theme="1"/>
      <name val="SutonnyOMJ"/>
    </font>
    <font>
      <b/>
      <sz val="24"/>
      <color rgb="FF00B050"/>
      <name val="SutonnyOMJ"/>
    </font>
    <font>
      <b/>
      <sz val="22"/>
      <color rgb="FF00B050"/>
      <name val="Calibri"/>
      <family val="2"/>
      <scheme val="minor"/>
    </font>
    <font>
      <b/>
      <sz val="17"/>
      <color rgb="FF7030A0"/>
      <name val="Calibri"/>
      <family val="2"/>
      <scheme val="minor"/>
    </font>
    <font>
      <sz val="22"/>
      <color theme="1"/>
      <name val="Calibri"/>
      <family val="2"/>
      <scheme val="minor"/>
    </font>
    <font>
      <b/>
      <sz val="20"/>
      <color rgb="FF7030A0"/>
      <name val="Calibri"/>
      <family val="2"/>
      <scheme val="minor"/>
    </font>
    <font>
      <b/>
      <sz val="26"/>
      <color rgb="FF00B05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4" fillId="0" borderId="0" applyNumberFormat="0" applyFill="0" applyBorder="0" applyAlignment="0" applyProtection="0"/>
  </cellStyleXfs>
  <cellXfs count="325">
    <xf numFmtId="0" fontId="0" fillId="0" borderId="0" xfId="0"/>
    <xf numFmtId="0" fontId="0" fillId="0" borderId="0" xfId="0" applyProtection="1">
      <protection locked="0"/>
    </xf>
    <xf numFmtId="0" fontId="6" fillId="0" borderId="0" xfId="0" applyFont="1" applyAlignment="1" applyProtection="1">
      <alignment horizontal="center" vertical="center" wrapText="1"/>
      <protection locked="0"/>
    </xf>
    <xf numFmtId="0" fontId="0" fillId="0" borderId="0" xfId="0" applyAlignment="1" applyProtection="1">
      <alignment vertical="center"/>
      <protection locked="0"/>
    </xf>
    <xf numFmtId="1" fontId="15" fillId="0" borderId="0" xfId="0" applyNumberFormat="1" applyFont="1" applyAlignment="1" applyProtection="1">
      <alignment vertical="center"/>
      <protection locked="0"/>
    </xf>
    <xf numFmtId="0" fontId="16"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7" fillId="0" borderId="10"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5" fillId="0" borderId="0" xfId="0" applyFont="1" applyAlignment="1" applyProtection="1">
      <alignment horizontal="center"/>
      <protection locked="0"/>
    </xf>
    <xf numFmtId="0" fontId="0" fillId="0" borderId="1" xfId="0" applyBorder="1" applyAlignment="1" applyProtection="1">
      <alignment horizontal="center"/>
      <protection locked="0"/>
    </xf>
    <xf numFmtId="0" fontId="2" fillId="0" borderId="0" xfId="1" applyNumberFormat="1" applyFont="1" applyBorder="1" applyAlignment="1" applyProtection="1">
      <alignment horizontal="left"/>
      <protection locked="0"/>
    </xf>
    <xf numFmtId="0" fontId="0" fillId="0" borderId="0" xfId="0" applyAlignment="1" applyProtection="1">
      <alignment horizontal="left"/>
      <protection locked="0"/>
    </xf>
    <xf numFmtId="0" fontId="3" fillId="0" borderId="4" xfId="1" applyNumberFormat="1" applyFont="1" applyBorder="1" applyAlignment="1" applyProtection="1">
      <protection locked="0"/>
    </xf>
    <xf numFmtId="0" fontId="2" fillId="0" borderId="0" xfId="1" applyNumberFormat="1" applyFont="1" applyBorder="1" applyAlignment="1" applyProtection="1">
      <alignment horizontal="center"/>
      <protection locked="0"/>
    </xf>
    <xf numFmtId="0" fontId="8" fillId="0" borderId="0" xfId="0" applyFont="1" applyProtection="1">
      <protection locked="0"/>
    </xf>
    <xf numFmtId="0" fontId="2" fillId="0" borderId="1" xfId="1" applyNumberFormat="1" applyFont="1" applyBorder="1" applyAlignment="1" applyProtection="1">
      <alignment horizontal="center"/>
      <protection hidden="1"/>
    </xf>
    <xf numFmtId="0" fontId="0" fillId="0" borderId="0" xfId="0" applyAlignment="1" applyProtection="1">
      <alignment horizontal="center"/>
      <protection hidden="1"/>
    </xf>
    <xf numFmtId="0" fontId="14" fillId="0" borderId="2" xfId="1" applyNumberFormat="1" applyFont="1" applyBorder="1" applyAlignment="1" applyProtection="1">
      <alignment horizontal="center"/>
      <protection hidden="1"/>
    </xf>
    <xf numFmtId="0" fontId="0" fillId="0" borderId="0" xfId="0" applyProtection="1">
      <protection hidden="1"/>
    </xf>
    <xf numFmtId="1" fontId="15" fillId="0" borderId="10" xfId="0" applyNumberFormat="1" applyFont="1" applyBorder="1" applyAlignment="1">
      <alignment vertical="center"/>
    </xf>
    <xf numFmtId="0" fontId="0" fillId="0" borderId="0" xfId="0" applyAlignment="1">
      <alignment vertical="center"/>
    </xf>
    <xf numFmtId="0" fontId="0" fillId="0" borderId="1" xfId="0"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9" fontId="3" fillId="0" borderId="3" xfId="1" applyFont="1" applyBorder="1" applyAlignment="1" applyProtection="1">
      <alignment horizontal="left"/>
    </xf>
    <xf numFmtId="0" fontId="0" fillId="0" borderId="1" xfId="0" applyBorder="1"/>
    <xf numFmtId="0" fontId="0" fillId="0" borderId="0" xfId="0" applyAlignment="1">
      <alignment horizontal="left"/>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26" fillId="0" borderId="0" xfId="0" applyFont="1" applyProtection="1">
      <protection locked="0"/>
    </xf>
    <xf numFmtId="0" fontId="21" fillId="0" borderId="0" xfId="0" applyFont="1" applyAlignment="1" applyProtection="1">
      <alignment horizontal="center" vertical="center" wrapText="1"/>
      <protection locked="0"/>
    </xf>
    <xf numFmtId="0" fontId="19" fillId="0" borderId="0" xfId="0" applyFont="1" applyAlignment="1" applyProtection="1">
      <alignment horizontal="center"/>
      <protection locked="0"/>
    </xf>
    <xf numFmtId="0" fontId="34" fillId="0" borderId="0" xfId="0" applyFont="1" applyAlignment="1" applyProtection="1">
      <alignment vertical="center"/>
      <protection locked="0"/>
    </xf>
    <xf numFmtId="0" fontId="34" fillId="0" borderId="17" xfId="0" applyFont="1" applyBorder="1" applyAlignment="1" applyProtection="1">
      <alignment vertical="center"/>
      <protection locked="0"/>
    </xf>
    <xf numFmtId="0" fontId="35" fillId="0" borderId="0" xfId="2" applyFont="1" applyAlignment="1" applyProtection="1">
      <alignment horizontal="left" vertical="center"/>
      <protection locked="0"/>
    </xf>
    <xf numFmtId="0" fontId="0" fillId="0" borderId="0" xfId="0" applyAlignment="1" applyProtection="1">
      <alignment horizontal="center" vertical="center" wrapText="1"/>
      <protection locked="0"/>
    </xf>
    <xf numFmtId="0" fontId="5" fillId="0" borderId="0" xfId="0" applyFont="1" applyAlignment="1" applyProtection="1">
      <alignment horizontal="left"/>
      <protection locked="0"/>
    </xf>
    <xf numFmtId="1" fontId="15" fillId="0" borderId="10" xfId="0" applyNumberFormat="1" applyFont="1" applyBorder="1" applyAlignment="1" applyProtection="1">
      <alignment vertical="center"/>
      <protection locked="0"/>
    </xf>
    <xf numFmtId="0" fontId="6" fillId="0" borderId="0" xfId="0" applyFont="1" applyAlignment="1" applyProtection="1">
      <alignment horizontal="left" vertical="center" wrapText="1"/>
      <protection locked="0"/>
    </xf>
    <xf numFmtId="0" fontId="23" fillId="0" borderId="0" xfId="0" applyFont="1" applyAlignment="1" applyProtection="1">
      <alignment horizontal="left" vertical="center"/>
      <protection locked="0" hidden="1"/>
    </xf>
    <xf numFmtId="0" fontId="20" fillId="0" borderId="0" xfId="0" applyFont="1" applyAlignment="1" applyProtection="1">
      <alignment horizontal="left" vertical="center"/>
      <protection locked="0"/>
    </xf>
    <xf numFmtId="0" fontId="17" fillId="0" borderId="0" xfId="0" applyFont="1" applyAlignment="1" applyProtection="1">
      <alignment horizontal="center" vertical="center" wrapText="1"/>
      <protection locked="0"/>
    </xf>
    <xf numFmtId="1" fontId="10" fillId="0" borderId="0" xfId="0" applyNumberFormat="1" applyFont="1" applyAlignment="1" applyProtection="1">
      <alignment horizontal="left"/>
      <protection locked="0" hidden="1"/>
    </xf>
    <xf numFmtId="1" fontId="15" fillId="0" borderId="10" xfId="0" applyNumberFormat="1" applyFont="1" applyBorder="1" applyAlignment="1" applyProtection="1">
      <alignment vertical="center"/>
      <protection locked="0" hidden="1"/>
    </xf>
    <xf numFmtId="0" fontId="0" fillId="0" borderId="0" xfId="0" applyAlignment="1" applyProtection="1">
      <alignment vertical="center"/>
      <protection locked="0" hidden="1"/>
    </xf>
    <xf numFmtId="0" fontId="0" fillId="0" borderId="1" xfId="0" applyBorder="1" applyAlignment="1" applyProtection="1">
      <alignment horizontal="center"/>
      <protection locked="0" hidden="1"/>
    </xf>
    <xf numFmtId="0" fontId="3" fillId="0" borderId="0" xfId="0" applyFont="1" applyAlignment="1" applyProtection="1">
      <alignment horizontal="center"/>
      <protection locked="0" hidden="1"/>
    </xf>
    <xf numFmtId="0" fontId="3" fillId="0" borderId="4" xfId="0" applyFont="1" applyBorder="1" applyAlignment="1" applyProtection="1">
      <alignment horizontal="center"/>
      <protection locked="0" hidden="1"/>
    </xf>
    <xf numFmtId="9" fontId="3" fillId="0" borderId="3" xfId="1" applyFont="1" applyBorder="1" applyAlignment="1" applyProtection="1">
      <alignment horizontal="left"/>
      <protection locked="0" hidden="1"/>
    </xf>
    <xf numFmtId="0" fontId="0" fillId="0" borderId="1" xfId="0" applyBorder="1" applyProtection="1">
      <protection locked="0" hidden="1"/>
    </xf>
    <xf numFmtId="0" fontId="0" fillId="0" borderId="0" xfId="0" applyAlignment="1" applyProtection="1">
      <alignment horizontal="left"/>
      <protection locked="0" hidden="1"/>
    </xf>
    <xf numFmtId="0" fontId="0" fillId="0" borderId="0" xfId="0" applyAlignment="1" applyProtection="1">
      <alignment horizontal="center"/>
      <protection locked="0" hidden="1"/>
    </xf>
    <xf numFmtId="0" fontId="2" fillId="0" borderId="1" xfId="1" applyNumberFormat="1" applyFont="1" applyBorder="1" applyAlignment="1" applyProtection="1">
      <alignment horizontal="center"/>
      <protection locked="0" hidden="1"/>
    </xf>
    <xf numFmtId="0" fontId="14" fillId="0" borderId="2" xfId="1" applyNumberFormat="1" applyFont="1" applyBorder="1" applyAlignment="1" applyProtection="1">
      <alignment horizontal="center"/>
      <protection locked="0" hidden="1"/>
    </xf>
    <xf numFmtId="0" fontId="0" fillId="0" borderId="0" xfId="0" applyProtection="1">
      <protection locked="0" hidden="1"/>
    </xf>
    <xf numFmtId="0" fontId="32" fillId="0" borderId="0" xfId="0" applyFont="1" applyProtection="1">
      <protection locked="0" hidden="1"/>
    </xf>
    <xf numFmtId="0" fontId="40" fillId="0" borderId="0" xfId="0" applyFont="1" applyProtection="1">
      <protection locked="0"/>
    </xf>
    <xf numFmtId="0" fontId="40" fillId="0" borderId="0" xfId="0" applyFont="1" applyAlignment="1" applyProtection="1">
      <alignment vertical="center"/>
      <protection locked="0"/>
    </xf>
    <xf numFmtId="0" fontId="36" fillId="0" borderId="21" xfId="0" applyFont="1" applyBorder="1" applyAlignment="1" applyProtection="1">
      <alignment horizontal="center" vertical="center" wrapText="1"/>
      <protection locked="0"/>
    </xf>
    <xf numFmtId="0" fontId="36" fillId="0" borderId="22" xfId="0" applyFont="1" applyBorder="1" applyAlignment="1" applyProtection="1">
      <alignment horizontal="center" vertical="center" wrapText="1"/>
      <protection locked="0"/>
    </xf>
    <xf numFmtId="0" fontId="36" fillId="0" borderId="2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6" xfId="0" applyFont="1" applyBorder="1" applyAlignment="1" applyProtection="1">
      <alignment horizontal="center" vertical="center" wrapText="1"/>
      <protection locked="0"/>
    </xf>
    <xf numFmtId="0" fontId="36" fillId="0" borderId="27" xfId="0" applyFont="1" applyBorder="1" applyAlignment="1" applyProtection="1">
      <alignment horizontal="center" vertical="center" wrapText="1"/>
      <protection locked="0"/>
    </xf>
    <xf numFmtId="0" fontId="25" fillId="0" borderId="34" xfId="2" applyFont="1" applyBorder="1" applyAlignment="1" applyProtection="1">
      <alignment horizontal="center" vertical="center"/>
      <protection locked="0"/>
    </xf>
    <xf numFmtId="0" fontId="25" fillId="0" borderId="22" xfId="2" applyFont="1" applyBorder="1" applyAlignment="1" applyProtection="1">
      <alignment horizontal="center" vertical="center"/>
      <protection locked="0"/>
    </xf>
    <xf numFmtId="0" fontId="25" fillId="0" borderId="23" xfId="2" applyFont="1" applyBorder="1" applyAlignment="1" applyProtection="1">
      <alignment horizontal="center" vertical="center"/>
      <protection locked="0"/>
    </xf>
    <xf numFmtId="1" fontId="10" fillId="0" borderId="1" xfId="0" applyNumberFormat="1" applyFont="1" applyBorder="1" applyAlignment="1" applyProtection="1">
      <alignment horizontal="left"/>
      <protection hidden="1"/>
    </xf>
    <xf numFmtId="1" fontId="10" fillId="0" borderId="25" xfId="0" applyNumberFormat="1" applyFont="1" applyBorder="1" applyAlignment="1" applyProtection="1">
      <alignment horizontal="left"/>
      <protection hidden="1"/>
    </xf>
    <xf numFmtId="1" fontId="10" fillId="0" borderId="27" xfId="0" applyNumberFormat="1" applyFont="1" applyBorder="1" applyAlignment="1" applyProtection="1">
      <alignment horizontal="left"/>
      <protection hidden="1"/>
    </xf>
    <xf numFmtId="1" fontId="10" fillId="0" borderId="28" xfId="0" applyNumberFormat="1" applyFont="1" applyBorder="1" applyAlignment="1" applyProtection="1">
      <alignment horizontal="left"/>
      <protection hidden="1"/>
    </xf>
    <xf numFmtId="0" fontId="27" fillId="0" borderId="0" xfId="2" applyFont="1" applyAlignment="1" applyProtection="1">
      <alignment vertical="center"/>
      <protection hidden="1"/>
    </xf>
    <xf numFmtId="0" fontId="0" fillId="0" borderId="0" xfId="0"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37" fillId="0" borderId="33" xfId="0" applyFont="1" applyBorder="1" applyAlignment="1" applyProtection="1">
      <alignment horizontal="center" vertical="center"/>
      <protection locked="0"/>
    </xf>
    <xf numFmtId="0" fontId="5" fillId="3" borderId="26" xfId="0" applyFont="1" applyFill="1" applyBorder="1" applyAlignment="1" applyProtection="1">
      <alignment horizontal="center"/>
      <protection locked="0"/>
    </xf>
    <xf numFmtId="0" fontId="5" fillId="3" borderId="27" xfId="0" applyFont="1" applyFill="1" applyBorder="1" applyAlignment="1" applyProtection="1">
      <alignment horizontal="center"/>
      <protection locked="0"/>
    </xf>
    <xf numFmtId="0" fontId="19" fillId="2" borderId="3" xfId="0" applyFont="1" applyFill="1" applyBorder="1" applyAlignment="1" applyProtection="1">
      <alignment horizontal="center"/>
      <protection locked="0"/>
    </xf>
    <xf numFmtId="0" fontId="19" fillId="2" borderId="1" xfId="0" applyFont="1" applyFill="1" applyBorder="1" applyAlignment="1" applyProtection="1">
      <alignment horizontal="center"/>
      <protection locked="0"/>
    </xf>
    <xf numFmtId="0" fontId="19" fillId="3" borderId="31" xfId="0" applyFont="1" applyFill="1" applyBorder="1" applyAlignment="1" applyProtection="1">
      <alignment horizontal="center"/>
      <protection locked="0"/>
    </xf>
    <xf numFmtId="0" fontId="19" fillId="3" borderId="27" xfId="0" applyFont="1" applyFill="1" applyBorder="1" applyAlignment="1" applyProtection="1">
      <alignment horizontal="center"/>
      <protection locked="0"/>
    </xf>
    <xf numFmtId="0" fontId="5" fillId="2" borderId="24"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 fontId="10" fillId="0" borderId="2" xfId="0" applyNumberFormat="1" applyFont="1" applyBorder="1" applyAlignment="1" applyProtection="1">
      <alignment horizontal="left"/>
      <protection hidden="1"/>
    </xf>
    <xf numFmtId="0" fontId="25" fillId="0" borderId="35" xfId="2" applyFont="1" applyBorder="1" applyAlignment="1" applyProtection="1">
      <alignment horizontal="center" vertical="center"/>
      <protection locked="0"/>
    </xf>
    <xf numFmtId="0" fontId="25" fillId="0" borderId="21" xfId="2" applyFont="1" applyBorder="1" applyAlignment="1" applyProtection="1">
      <alignment horizontal="center" vertical="center"/>
      <protection locked="0"/>
    </xf>
    <xf numFmtId="1" fontId="10" fillId="0" borderId="32" xfId="0" applyNumberFormat="1" applyFont="1" applyBorder="1" applyAlignment="1" applyProtection="1">
      <alignment horizontal="left"/>
      <protection hidden="1"/>
    </xf>
    <xf numFmtId="0" fontId="42" fillId="0" borderId="0" xfId="0" applyFont="1" applyAlignment="1" applyProtection="1">
      <alignment horizontal="left"/>
      <protection hidden="1"/>
    </xf>
    <xf numFmtId="0" fontId="29" fillId="0" borderId="0" xfId="0" applyFont="1" applyAlignment="1" applyProtection="1">
      <alignment horizontal="left"/>
      <protection locked="0"/>
    </xf>
    <xf numFmtId="0" fontId="28" fillId="0" borderId="0" xfId="2" applyFont="1" applyAlignment="1" applyProtection="1">
      <alignment vertical="center"/>
      <protection locked="0"/>
    </xf>
    <xf numFmtId="0" fontId="41" fillId="0" borderId="0" xfId="0" applyFont="1" applyAlignment="1" applyProtection="1">
      <alignment horizontal="left" vertical="center"/>
      <protection hidden="1"/>
    </xf>
    <xf numFmtId="0" fontId="6" fillId="0" borderId="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3" fillId="0" borderId="2" xfId="0" applyFont="1" applyBorder="1" applyAlignment="1" applyProtection="1">
      <alignment horizontal="left" vertical="center"/>
      <protection locked="0" hidden="1"/>
    </xf>
    <xf numFmtId="0" fontId="23" fillId="0" borderId="4" xfId="0" applyFont="1" applyBorder="1" applyAlignment="1" applyProtection="1">
      <alignment horizontal="left" vertical="center"/>
      <protection locked="0" hidden="1"/>
    </xf>
    <xf numFmtId="0" fontId="23" fillId="0" borderId="3" xfId="0" applyFont="1" applyBorder="1" applyAlignment="1" applyProtection="1">
      <alignment horizontal="left" vertical="center"/>
      <protection locked="0" hidden="1"/>
    </xf>
    <xf numFmtId="1" fontId="22" fillId="0" borderId="2" xfId="0" applyNumberFormat="1" applyFont="1" applyBorder="1" applyAlignment="1" applyProtection="1">
      <alignment horizontal="left" vertical="center"/>
      <protection locked="0"/>
    </xf>
    <xf numFmtId="1" fontId="22" fillId="0" borderId="4" xfId="0" applyNumberFormat="1" applyFont="1" applyBorder="1" applyAlignment="1" applyProtection="1">
      <alignment horizontal="left" vertical="center"/>
      <protection locked="0"/>
    </xf>
    <xf numFmtId="1" fontId="22" fillId="0" borderId="3" xfId="0" applyNumberFormat="1"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19" fillId="0" borderId="13" xfId="0" applyFont="1" applyBorder="1" applyAlignment="1" applyProtection="1">
      <alignment horizontal="distributed" vertical="top" wrapText="1"/>
      <protection locked="0"/>
    </xf>
    <xf numFmtId="0" fontId="19" fillId="0" borderId="14" xfId="0" applyFont="1" applyBorder="1" applyAlignment="1" applyProtection="1">
      <alignment horizontal="distributed" vertical="top" wrapText="1"/>
      <protection locked="0"/>
    </xf>
    <xf numFmtId="0" fontId="19" fillId="0" borderId="15" xfId="0" applyFont="1" applyBorder="1" applyAlignment="1" applyProtection="1">
      <alignment horizontal="distributed" vertical="top" wrapText="1"/>
      <protection locked="0"/>
    </xf>
    <xf numFmtId="0" fontId="19" fillId="0" borderId="16" xfId="0" applyFont="1" applyBorder="1" applyAlignment="1" applyProtection="1">
      <alignment horizontal="distributed" vertical="top" wrapText="1"/>
      <protection locked="0"/>
    </xf>
    <xf numFmtId="0" fontId="19" fillId="0" borderId="0" xfId="0" applyFont="1" applyAlignment="1" applyProtection="1">
      <alignment horizontal="distributed" vertical="top" wrapText="1"/>
      <protection locked="0"/>
    </xf>
    <xf numFmtId="0" fontId="19" fillId="0" borderId="17" xfId="0" applyFont="1" applyBorder="1" applyAlignment="1" applyProtection="1">
      <alignment horizontal="distributed" vertical="top" wrapText="1"/>
      <protection locked="0"/>
    </xf>
    <xf numFmtId="0" fontId="19" fillId="0" borderId="18" xfId="0" applyFont="1" applyBorder="1" applyAlignment="1" applyProtection="1">
      <alignment horizontal="distributed" vertical="top" wrapText="1"/>
      <protection locked="0"/>
    </xf>
    <xf numFmtId="0" fontId="19" fillId="0" borderId="19" xfId="0" applyFont="1" applyBorder="1" applyAlignment="1" applyProtection="1">
      <alignment horizontal="distributed" vertical="top" wrapText="1"/>
      <protection locked="0"/>
    </xf>
    <xf numFmtId="0" fontId="19" fillId="0" borderId="20" xfId="0" applyFont="1" applyBorder="1" applyAlignment="1" applyProtection="1">
      <alignment horizontal="distributed" vertical="top" wrapText="1"/>
      <protection locked="0"/>
    </xf>
    <xf numFmtId="0" fontId="35" fillId="0" borderId="0" xfId="2" applyFont="1" applyAlignment="1" applyProtection="1">
      <alignment horizontal="left" vertical="center"/>
      <protection locked="0"/>
    </xf>
    <xf numFmtId="0" fontId="34" fillId="0" borderId="13"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164" fontId="34" fillId="0" borderId="36" xfId="0" applyNumberFormat="1" applyFont="1" applyBorder="1" applyAlignment="1" applyProtection="1">
      <alignment horizontal="center" vertical="center"/>
      <protection locked="0"/>
    </xf>
    <xf numFmtId="0" fontId="34" fillId="0" borderId="37"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12" fillId="0" borderId="22"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25" xfId="0" applyFont="1" applyBorder="1" applyAlignment="1" applyProtection="1">
      <alignment horizontal="center" vertical="center" wrapText="1"/>
      <protection hidden="1"/>
    </xf>
    <xf numFmtId="0" fontId="27" fillId="0" borderId="0" xfId="2" applyFont="1" applyAlignment="1" applyProtection="1">
      <alignment vertical="center"/>
      <protection locked="0" hidden="1"/>
    </xf>
    <xf numFmtId="0" fontId="3" fillId="0" borderId="4" xfId="0" applyFont="1" applyBorder="1" applyAlignment="1" applyProtection="1">
      <alignment horizontal="center"/>
      <protection locked="0" hidden="1"/>
    </xf>
    <xf numFmtId="0" fontId="2" fillId="0" borderId="4" xfId="0" applyFont="1" applyBorder="1" applyAlignment="1" applyProtection="1">
      <alignment horizontal="center"/>
      <protection locked="0" hidden="1"/>
    </xf>
    <xf numFmtId="0" fontId="3" fillId="0" borderId="2" xfId="1" applyNumberFormat="1" applyFont="1" applyBorder="1" applyAlignment="1" applyProtection="1">
      <alignment horizontal="right"/>
      <protection locked="0" hidden="1"/>
    </xf>
    <xf numFmtId="0" fontId="3" fillId="0" borderId="4" xfId="1" applyNumberFormat="1" applyFont="1" applyBorder="1" applyAlignment="1" applyProtection="1">
      <alignment horizontal="right"/>
      <protection locked="0" hidden="1"/>
    </xf>
    <xf numFmtId="0" fontId="2" fillId="0" borderId="1" xfId="1" applyNumberFormat="1" applyFont="1" applyBorder="1" applyAlignment="1" applyProtection="1">
      <alignment horizontal="left"/>
      <protection locked="0"/>
    </xf>
    <xf numFmtId="0" fontId="31" fillId="0" borderId="9" xfId="0" applyFont="1" applyBorder="1" applyAlignment="1" applyProtection="1">
      <alignment horizontal="left" vertical="center"/>
      <protection locked="0" hidden="1"/>
    </xf>
    <xf numFmtId="0" fontId="28" fillId="0" borderId="9" xfId="2" applyFont="1" applyBorder="1" applyAlignment="1" applyProtection="1">
      <alignment horizontal="left" vertical="center"/>
      <protection locked="0" hidden="1"/>
    </xf>
    <xf numFmtId="0" fontId="29" fillId="0" borderId="9" xfId="0" applyFont="1" applyBorder="1" applyAlignment="1" applyProtection="1">
      <alignment horizontal="left" vertical="center"/>
      <protection locked="0" hidden="1"/>
    </xf>
    <xf numFmtId="0" fontId="2" fillId="0" borderId="2" xfId="0" applyFont="1" applyBorder="1" applyAlignment="1" applyProtection="1">
      <alignment horizontal="center"/>
      <protection locked="0" hidden="1"/>
    </xf>
    <xf numFmtId="0" fontId="6" fillId="0" borderId="6" xfId="0" applyFont="1" applyBorder="1" applyAlignment="1" applyProtection="1">
      <alignment horizontal="left" vertical="center"/>
      <protection locked="0" hidden="1"/>
    </xf>
    <xf numFmtId="0" fontId="6" fillId="0" borderId="7" xfId="0" applyFont="1" applyBorder="1" applyAlignment="1" applyProtection="1">
      <alignment horizontal="left" vertical="center"/>
      <protection locked="0" hidden="1"/>
    </xf>
    <xf numFmtId="0" fontId="6" fillId="0" borderId="9" xfId="0" applyFont="1" applyBorder="1" applyAlignment="1" applyProtection="1">
      <alignment horizontal="left" vertical="center"/>
      <protection locked="0" hidden="1"/>
    </xf>
    <xf numFmtId="0" fontId="6" fillId="0" borderId="8" xfId="0" applyFont="1" applyBorder="1" applyAlignment="1" applyProtection="1">
      <alignment horizontal="left" vertical="center"/>
      <protection locked="0" hidden="1"/>
    </xf>
    <xf numFmtId="0" fontId="6" fillId="0" borderId="5" xfId="0" applyFont="1" applyBorder="1" applyAlignment="1" applyProtection="1">
      <alignment horizontal="center" vertical="center"/>
      <protection locked="0" hidden="1"/>
    </xf>
    <xf numFmtId="0" fontId="6" fillId="0" borderId="6" xfId="0" applyFont="1" applyBorder="1" applyAlignment="1" applyProtection="1">
      <alignment horizontal="center" vertical="center"/>
      <protection locked="0" hidden="1"/>
    </xf>
    <xf numFmtId="0" fontId="6" fillId="0" borderId="11" xfId="0" applyFont="1" applyBorder="1" applyAlignment="1" applyProtection="1">
      <alignment horizontal="center" vertical="center"/>
      <protection locked="0" hidden="1"/>
    </xf>
    <xf numFmtId="0" fontId="6" fillId="0" borderId="9" xfId="0" applyFont="1" applyBorder="1" applyAlignment="1" applyProtection="1">
      <alignment horizontal="center" vertical="center"/>
      <protection locked="0" hidden="1"/>
    </xf>
    <xf numFmtId="0" fontId="9" fillId="0" borderId="6" xfId="0" applyFont="1" applyBorder="1" applyAlignment="1" applyProtection="1">
      <alignment horizontal="center" vertical="center"/>
      <protection locked="0" hidden="1"/>
    </xf>
    <xf numFmtId="0" fontId="9" fillId="0" borderId="9" xfId="0" applyFont="1" applyBorder="1" applyAlignment="1" applyProtection="1">
      <alignment horizontal="center" vertical="center"/>
      <protection locked="0" hidden="1"/>
    </xf>
    <xf numFmtId="0" fontId="2" fillId="0" borderId="4" xfId="0" applyFont="1" applyBorder="1" applyAlignment="1" applyProtection="1">
      <alignment horizontal="left"/>
      <protection locked="0" hidden="1"/>
    </xf>
    <xf numFmtId="0" fontId="2" fillId="0" borderId="3" xfId="0" applyFont="1" applyBorder="1" applyAlignment="1" applyProtection="1">
      <alignment horizontal="left"/>
      <protection locked="0" hidden="1"/>
    </xf>
    <xf numFmtId="0" fontId="2" fillId="0" borderId="1" xfId="1" applyNumberFormat="1" applyFont="1" applyBorder="1" applyAlignment="1" applyProtection="1">
      <alignment horizontal="center"/>
      <protection locked="0" hidden="1"/>
    </xf>
    <xf numFmtId="0" fontId="4" fillId="0" borderId="10" xfId="0" applyFont="1" applyBorder="1" applyAlignment="1" applyProtection="1">
      <alignment horizontal="center" vertical="center" wrapText="1"/>
      <protection locked="0" hidden="1"/>
    </xf>
    <xf numFmtId="0" fontId="4" fillId="0" borderId="0" xfId="0" applyFont="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3" fillId="0" borderId="11" xfId="1" applyNumberFormat="1" applyFont="1" applyBorder="1" applyAlignment="1" applyProtection="1">
      <alignment horizontal="right"/>
      <protection locked="0" hidden="1"/>
    </xf>
    <xf numFmtId="0" fontId="3" fillId="0" borderId="9" xfId="1" applyNumberFormat="1" applyFont="1" applyBorder="1" applyAlignment="1" applyProtection="1">
      <alignment horizontal="right"/>
      <protection locked="0" hidden="1"/>
    </xf>
    <xf numFmtId="0" fontId="2" fillId="0" borderId="4" xfId="1" applyNumberFormat="1" applyFont="1" applyBorder="1" applyAlignment="1" applyProtection="1">
      <alignment horizontal="left"/>
      <protection locked="0" hidden="1"/>
    </xf>
    <xf numFmtId="0" fontId="2" fillId="0" borderId="3" xfId="1" applyNumberFormat="1" applyFont="1" applyBorder="1" applyAlignment="1" applyProtection="1">
      <alignment horizontal="left"/>
      <protection locked="0" hidden="1"/>
    </xf>
    <xf numFmtId="0" fontId="4" fillId="0" borderId="4" xfId="1" applyNumberFormat="1" applyFont="1" applyBorder="1" applyAlignment="1" applyProtection="1">
      <alignment horizontal="center"/>
      <protection locked="0" hidden="1"/>
    </xf>
    <xf numFmtId="0" fontId="4" fillId="0" borderId="3" xfId="1" applyNumberFormat="1" applyFont="1" applyBorder="1" applyAlignment="1" applyProtection="1">
      <alignment horizontal="center"/>
      <protection locked="0" hidden="1"/>
    </xf>
    <xf numFmtId="0" fontId="18" fillId="0" borderId="4" xfId="1" applyNumberFormat="1" applyFont="1" applyBorder="1" applyAlignment="1" applyProtection="1">
      <alignment vertical="center"/>
      <protection locked="0" hidden="1"/>
    </xf>
    <xf numFmtId="0" fontId="3" fillId="0" borderId="6" xfId="0" applyFont="1" applyBorder="1" applyAlignment="1" applyProtection="1">
      <alignment horizontal="center"/>
      <protection locked="0" hidden="1"/>
    </xf>
    <xf numFmtId="0" fontId="2" fillId="0" borderId="1" xfId="1" applyNumberFormat="1" applyFont="1" applyBorder="1" applyAlignment="1" applyProtection="1">
      <alignment horizontal="left"/>
      <protection locked="0" hidden="1"/>
    </xf>
    <xf numFmtId="0" fontId="3" fillId="0" borderId="2" xfId="0" applyFont="1" applyBorder="1" applyAlignment="1" applyProtection="1">
      <alignment horizontal="center"/>
      <protection locked="0" hidden="1"/>
    </xf>
    <xf numFmtId="0" fontId="5" fillId="0" borderId="2" xfId="0" applyFont="1" applyBorder="1" applyAlignment="1" applyProtection="1">
      <alignment horizontal="center"/>
      <protection locked="0" hidden="1"/>
    </xf>
    <xf numFmtId="0" fontId="5" fillId="0" borderId="4" xfId="0" applyFont="1" applyBorder="1" applyAlignment="1" applyProtection="1">
      <alignment horizontal="center"/>
      <protection locked="0" hidden="1"/>
    </xf>
    <xf numFmtId="0" fontId="5" fillId="0" borderId="3" xfId="0" applyFont="1" applyBorder="1" applyAlignment="1" applyProtection="1">
      <alignment horizontal="center"/>
      <protection locked="0" hidden="1"/>
    </xf>
    <xf numFmtId="0" fontId="2" fillId="0" borderId="0" xfId="0" applyFont="1" applyAlignment="1" applyProtection="1">
      <alignment horizontal="left"/>
      <protection locked="0" hidden="1"/>
    </xf>
    <xf numFmtId="0" fontId="2" fillId="0" borderId="12" xfId="0" applyFont="1" applyBorder="1" applyAlignment="1" applyProtection="1">
      <alignment horizontal="left"/>
      <protection locked="0" hidden="1"/>
    </xf>
    <xf numFmtId="0" fontId="3" fillId="0" borderId="2" xfId="1" applyNumberFormat="1" applyFont="1" applyBorder="1" applyAlignment="1" applyProtection="1">
      <alignment horizontal="center"/>
      <protection locked="0" hidden="1"/>
    </xf>
    <xf numFmtId="0" fontId="3" fillId="0" borderId="4" xfId="1" applyNumberFormat="1" applyFont="1" applyBorder="1" applyAlignment="1" applyProtection="1">
      <alignment horizontal="center"/>
      <protection locked="0" hidden="1"/>
    </xf>
    <xf numFmtId="0" fontId="3" fillId="0" borderId="3" xfId="1" applyNumberFormat="1" applyFont="1" applyBorder="1" applyAlignment="1" applyProtection="1">
      <alignment horizontal="center"/>
      <protection locked="0" hidden="1"/>
    </xf>
    <xf numFmtId="0" fontId="3" fillId="0" borderId="0" xfId="0" applyFont="1" applyAlignment="1" applyProtection="1">
      <alignment horizontal="center"/>
      <protection locked="0" hidden="1"/>
    </xf>
    <xf numFmtId="0" fontId="3" fillId="0" borderId="10" xfId="0" applyFont="1" applyBorder="1" applyAlignment="1" applyProtection="1">
      <alignment horizontal="center"/>
      <protection locked="0" hidden="1"/>
    </xf>
    <xf numFmtId="0" fontId="9" fillId="0" borderId="5" xfId="1" applyNumberFormat="1" applyFont="1" applyBorder="1" applyAlignment="1" applyProtection="1">
      <alignment horizontal="center" vertical="center"/>
      <protection locked="0" hidden="1"/>
    </xf>
    <xf numFmtId="0" fontId="9" fillId="0" borderId="6" xfId="1" applyNumberFormat="1" applyFont="1" applyBorder="1" applyAlignment="1" applyProtection="1">
      <alignment horizontal="center" vertical="center"/>
      <protection locked="0" hidden="1"/>
    </xf>
    <xf numFmtId="0" fontId="9" fillId="0" borderId="7" xfId="1" applyNumberFormat="1" applyFont="1" applyBorder="1" applyAlignment="1" applyProtection="1">
      <alignment horizontal="center" vertical="center"/>
      <protection locked="0" hidden="1"/>
    </xf>
    <xf numFmtId="0" fontId="9" fillId="0" borderId="11" xfId="1" applyNumberFormat="1" applyFont="1" applyBorder="1" applyAlignment="1" applyProtection="1">
      <alignment horizontal="center" vertical="center"/>
      <protection locked="0" hidden="1"/>
    </xf>
    <xf numFmtId="0" fontId="9" fillId="0" borderId="9" xfId="1" applyNumberFormat="1" applyFont="1" applyBorder="1" applyAlignment="1" applyProtection="1">
      <alignment horizontal="center" vertical="center"/>
      <protection locked="0" hidden="1"/>
    </xf>
    <xf numFmtId="0" fontId="9" fillId="0" borderId="8" xfId="1" applyNumberFormat="1" applyFont="1" applyBorder="1" applyAlignment="1" applyProtection="1">
      <alignment horizontal="center" vertical="center"/>
      <protection locked="0" hidden="1"/>
    </xf>
    <xf numFmtId="1" fontId="18" fillId="0" borderId="4" xfId="0" applyNumberFormat="1" applyFont="1" applyBorder="1" applyAlignment="1" applyProtection="1">
      <alignment vertical="center"/>
      <protection locked="0" hidden="1"/>
    </xf>
    <xf numFmtId="0" fontId="0" fillId="0" borderId="0" xfId="0" applyAlignment="1" applyProtection="1">
      <alignment horizontal="center"/>
      <protection locked="0" hidden="1"/>
    </xf>
    <xf numFmtId="0" fontId="7" fillId="0" borderId="5" xfId="0" applyFont="1" applyBorder="1" applyAlignment="1" applyProtection="1">
      <alignment horizontal="center" vertical="center" wrapText="1"/>
      <protection locked="0" hidden="1"/>
    </xf>
    <xf numFmtId="0" fontId="7" fillId="0" borderId="6" xfId="0" applyFont="1" applyBorder="1" applyAlignment="1" applyProtection="1">
      <alignment horizontal="center" vertical="center" wrapText="1"/>
      <protection locked="0" hidden="1"/>
    </xf>
    <xf numFmtId="0" fontId="7" fillId="0" borderId="7" xfId="0" applyFont="1" applyBorder="1" applyAlignment="1" applyProtection="1">
      <alignment horizontal="center" vertical="center" wrapText="1"/>
      <protection locked="0" hidden="1"/>
    </xf>
    <xf numFmtId="0" fontId="13" fillId="0" borderId="5" xfId="0" applyFont="1" applyBorder="1" applyAlignment="1" applyProtection="1">
      <alignment horizontal="center" vertical="center"/>
      <protection locked="0" hidden="1"/>
    </xf>
    <xf numFmtId="0" fontId="13" fillId="0" borderId="6" xfId="0" applyFont="1" applyBorder="1" applyAlignment="1" applyProtection="1">
      <alignment horizontal="center" vertical="center"/>
      <protection locked="0" hidden="1"/>
    </xf>
    <xf numFmtId="0" fontId="13" fillId="0" borderId="10" xfId="0" applyFont="1" applyBorder="1" applyAlignment="1" applyProtection="1">
      <alignment horizontal="center" vertical="center"/>
      <protection locked="0" hidden="1"/>
    </xf>
    <xf numFmtId="0" fontId="13" fillId="0" borderId="0" xfId="0" applyFont="1" applyAlignment="1" applyProtection="1">
      <alignment horizontal="center" vertical="center"/>
      <protection locked="0" hidden="1"/>
    </xf>
    <xf numFmtId="0" fontId="13" fillId="0" borderId="11" xfId="0" applyFont="1" applyBorder="1" applyAlignment="1" applyProtection="1">
      <alignment horizontal="center" vertical="center"/>
      <protection locked="0" hidden="1"/>
    </xf>
    <xf numFmtId="0" fontId="13" fillId="0" borderId="9" xfId="0" applyFont="1" applyBorder="1" applyAlignment="1" applyProtection="1">
      <alignment horizontal="center" vertical="center"/>
      <protection locked="0" hidden="1"/>
    </xf>
    <xf numFmtId="0" fontId="11" fillId="0" borderId="0" xfId="0" applyFont="1" applyAlignment="1" applyProtection="1">
      <alignment horizontal="left" vertical="center"/>
      <protection locked="0" hidden="1"/>
    </xf>
    <xf numFmtId="0" fontId="11" fillId="0" borderId="12" xfId="0" applyFont="1" applyBorder="1" applyAlignment="1" applyProtection="1">
      <alignment horizontal="left" vertical="center"/>
      <protection locked="0" hidden="1"/>
    </xf>
    <xf numFmtId="0" fontId="6" fillId="0" borderId="11" xfId="0" applyFont="1" applyBorder="1" applyAlignment="1" applyProtection="1">
      <alignment horizontal="left" vertical="center" wrapText="1"/>
      <protection locked="0" hidden="1"/>
    </xf>
    <xf numFmtId="0" fontId="6" fillId="0" borderId="9" xfId="0" applyFont="1" applyBorder="1" applyAlignment="1" applyProtection="1">
      <alignment horizontal="left" vertical="center" wrapText="1"/>
      <protection locked="0" hidden="1"/>
    </xf>
    <xf numFmtId="1" fontId="10" fillId="0" borderId="10" xfId="0" applyNumberFormat="1" applyFont="1" applyBorder="1" applyAlignment="1" applyProtection="1">
      <alignment horizontal="right" vertical="center"/>
      <protection locked="0" hidden="1"/>
    </xf>
    <xf numFmtId="1" fontId="10" fillId="0" borderId="0" xfId="0" applyNumberFormat="1" applyFont="1" applyAlignment="1" applyProtection="1">
      <alignment horizontal="right" vertical="center"/>
      <protection locked="0" hidden="1"/>
    </xf>
    <xf numFmtId="0" fontId="12" fillId="0" borderId="9" xfId="0" applyFont="1" applyBorder="1" applyAlignment="1" applyProtection="1">
      <alignment horizontal="center" vertical="center" wrapText="1"/>
      <protection locked="0" hidden="1"/>
    </xf>
    <xf numFmtId="0" fontId="12" fillId="0" borderId="8" xfId="0" applyFont="1" applyBorder="1" applyAlignment="1" applyProtection="1">
      <alignment horizontal="center" vertical="center" wrapText="1"/>
      <protection locked="0" hidden="1"/>
    </xf>
    <xf numFmtId="0" fontId="6" fillId="0" borderId="5" xfId="0" applyFont="1" applyBorder="1" applyAlignment="1" applyProtection="1">
      <alignment horizontal="center" vertical="center" wrapText="1"/>
      <protection locked="0" hidden="1"/>
    </xf>
    <xf numFmtId="0" fontId="6" fillId="0" borderId="6" xfId="0" applyFont="1" applyBorder="1" applyAlignment="1" applyProtection="1">
      <alignment horizontal="center" vertical="center" wrapText="1"/>
      <protection locked="0" hidden="1"/>
    </xf>
    <xf numFmtId="0" fontId="6" fillId="0" borderId="7" xfId="0" applyFont="1" applyBorder="1" applyAlignment="1" applyProtection="1">
      <alignment horizontal="center" vertical="center" wrapText="1"/>
      <protection locked="0" hidden="1"/>
    </xf>
    <xf numFmtId="0" fontId="4" fillId="0" borderId="5" xfId="0" applyFont="1" applyBorder="1" applyAlignment="1" applyProtection="1">
      <alignment horizontal="center"/>
      <protection locked="0" hidden="1"/>
    </xf>
    <xf numFmtId="0" fontId="4" fillId="0" borderId="6" xfId="0" applyFont="1" applyBorder="1" applyAlignment="1" applyProtection="1">
      <alignment horizontal="center"/>
      <protection locked="0" hidden="1"/>
    </xf>
    <xf numFmtId="0" fontId="4" fillId="0" borderId="7" xfId="0" applyFont="1" applyBorder="1" applyAlignment="1" applyProtection="1">
      <alignment horizontal="center"/>
      <protection locked="0" hidden="1"/>
    </xf>
    <xf numFmtId="0" fontId="17" fillId="0" borderId="13" xfId="0" applyFont="1" applyBorder="1" applyAlignment="1" applyProtection="1">
      <alignment horizontal="center" vertical="center" wrapText="1"/>
      <protection locked="0" hidden="1"/>
    </xf>
    <xf numFmtId="0" fontId="17" fillId="0" borderId="14" xfId="0" applyFont="1" applyBorder="1" applyAlignment="1" applyProtection="1">
      <alignment horizontal="center" vertical="center" wrapText="1"/>
      <protection locked="0" hidden="1"/>
    </xf>
    <xf numFmtId="0" fontId="17" fillId="0" borderId="15" xfId="0" applyFont="1" applyBorder="1" applyAlignment="1" applyProtection="1">
      <alignment horizontal="center" vertical="center" wrapText="1"/>
      <protection locked="0" hidden="1"/>
    </xf>
    <xf numFmtId="0" fontId="17" fillId="0" borderId="16" xfId="0" applyFont="1" applyBorder="1" applyAlignment="1" applyProtection="1">
      <alignment horizontal="center" vertical="center" wrapText="1"/>
      <protection locked="0" hidden="1"/>
    </xf>
    <xf numFmtId="0" fontId="17" fillId="0" borderId="0" xfId="0" applyFont="1" applyAlignment="1" applyProtection="1">
      <alignment horizontal="center" vertical="center" wrapText="1"/>
      <protection locked="0" hidden="1"/>
    </xf>
    <xf numFmtId="0" fontId="17" fillId="0" borderId="17" xfId="0" applyFont="1" applyBorder="1" applyAlignment="1" applyProtection="1">
      <alignment horizontal="center" vertical="center" wrapText="1"/>
      <protection locked="0" hidden="1"/>
    </xf>
    <xf numFmtId="0" fontId="17" fillId="0" borderId="18" xfId="0" applyFont="1" applyBorder="1" applyAlignment="1" applyProtection="1">
      <alignment horizontal="center" vertical="center" wrapText="1"/>
      <protection locked="0" hidden="1"/>
    </xf>
    <xf numFmtId="0" fontId="17" fillId="0" borderId="19" xfId="0" applyFont="1" applyBorder="1" applyAlignment="1" applyProtection="1">
      <alignment horizontal="center" vertical="center" wrapText="1"/>
      <protection locked="0" hidden="1"/>
    </xf>
    <xf numFmtId="0" fontId="17" fillId="0" borderId="20" xfId="0" applyFont="1" applyBorder="1" applyAlignment="1" applyProtection="1">
      <alignment horizontal="center" vertical="center" wrapText="1"/>
      <protection locked="0" hidden="1"/>
    </xf>
    <xf numFmtId="0" fontId="26" fillId="0" borderId="0" xfId="0" applyFont="1" applyAlignment="1" applyProtection="1">
      <alignment horizontal="left" vertical="center"/>
      <protection locked="0" hidden="1"/>
    </xf>
    <xf numFmtId="0" fontId="39" fillId="0" borderId="0" xfId="0" applyFont="1" applyAlignment="1" applyProtection="1">
      <alignment horizontal="left" vertical="center"/>
      <protection locked="0" hidden="1"/>
    </xf>
    <xf numFmtId="0" fontId="38" fillId="0" borderId="0" xfId="0" applyFont="1" applyAlignment="1" applyProtection="1">
      <alignment horizontal="left"/>
      <protection locked="0" hidden="1"/>
    </xf>
    <xf numFmtId="0" fontId="3" fillId="0" borderId="5" xfId="0" applyFont="1" applyBorder="1" applyAlignment="1" applyProtection="1">
      <alignment horizontal="center"/>
      <protection locked="0" hidden="1"/>
    </xf>
    <xf numFmtId="0" fontId="3" fillId="0" borderId="2"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2" fillId="0" borderId="4" xfId="0" applyFont="1" applyBorder="1" applyAlignment="1">
      <alignment horizontal="left"/>
    </xf>
    <xf numFmtId="0" fontId="2" fillId="0" borderId="1" xfId="1" applyNumberFormat="1" applyFont="1" applyBorder="1" applyAlignment="1" applyProtection="1">
      <alignment horizontal="left"/>
    </xf>
    <xf numFmtId="0" fontId="3" fillId="0" borderId="2" xfId="1" applyNumberFormat="1" applyFont="1" applyBorder="1" applyAlignment="1" applyProtection="1">
      <alignment horizontal="right"/>
    </xf>
    <xf numFmtId="0" fontId="3" fillId="0" borderId="4" xfId="1" applyNumberFormat="1" applyFont="1" applyBorder="1" applyAlignment="1" applyProtection="1">
      <alignment horizontal="right"/>
    </xf>
    <xf numFmtId="0" fontId="2" fillId="0" borderId="2" xfId="0" applyFont="1" applyBorder="1" applyAlignment="1">
      <alignment horizontal="center"/>
    </xf>
    <xf numFmtId="0" fontId="2" fillId="0" borderId="4" xfId="0" applyFont="1" applyBorder="1" applyAlignment="1">
      <alignment horizontal="center"/>
    </xf>
    <xf numFmtId="0" fontId="3" fillId="0" borderId="4" xfId="0" applyFont="1" applyBorder="1" applyAlignment="1">
      <alignment horizontal="center"/>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 fontId="10" fillId="0" borderId="10" xfId="0" applyNumberFormat="1" applyFont="1" applyBorder="1" applyAlignment="1">
      <alignment horizontal="right" vertical="center"/>
    </xf>
    <xf numFmtId="1" fontId="10" fillId="0" borderId="0" xfId="0" applyNumberFormat="1" applyFont="1" applyAlignment="1">
      <alignment horizontal="right"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12" fillId="0" borderId="9"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31" fillId="0" borderId="9" xfId="0" applyFont="1" applyBorder="1" applyAlignment="1">
      <alignment horizontal="left" vertical="center"/>
    </xf>
    <xf numFmtId="0" fontId="33" fillId="0" borderId="9" xfId="2" applyFont="1" applyBorder="1" applyAlignment="1" applyProtection="1">
      <alignment horizontal="left" vertical="center"/>
    </xf>
    <xf numFmtId="0" fontId="30" fillId="0" borderId="9" xfId="0" applyFont="1" applyBorder="1" applyAlignment="1">
      <alignment horizontal="left"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4" fillId="0" borderId="10" xfId="0" applyFont="1" applyBorder="1" applyAlignment="1">
      <alignment horizontal="center" vertical="center" wrapText="1"/>
    </xf>
    <xf numFmtId="0" fontId="2" fillId="0" borderId="4" xfId="1" applyNumberFormat="1" applyFont="1" applyBorder="1" applyAlignment="1" applyProtection="1">
      <alignment horizontal="left"/>
    </xf>
    <xf numFmtId="0" fontId="2" fillId="0" borderId="3" xfId="1" applyNumberFormat="1" applyFont="1" applyBorder="1" applyAlignment="1" applyProtection="1">
      <alignment horizontal="left"/>
    </xf>
    <xf numFmtId="0" fontId="2" fillId="0" borderId="1" xfId="1" applyNumberFormat="1" applyFont="1" applyBorder="1" applyAlignment="1" applyProtection="1">
      <alignment horizontal="center"/>
      <protection hidden="1"/>
    </xf>
    <xf numFmtId="0" fontId="2" fillId="0" borderId="3" xfId="0" applyFont="1" applyBorder="1" applyAlignment="1">
      <alignment horizontal="left"/>
    </xf>
    <xf numFmtId="0" fontId="3" fillId="0" borderId="2" xfId="1" applyNumberFormat="1" applyFont="1" applyBorder="1" applyAlignment="1" applyProtection="1">
      <alignment horizontal="center"/>
      <protection hidden="1"/>
    </xf>
    <xf numFmtId="0" fontId="3" fillId="0" borderId="4" xfId="1" applyNumberFormat="1" applyFont="1" applyBorder="1" applyAlignment="1" applyProtection="1">
      <alignment horizontal="center"/>
      <protection hidden="1"/>
    </xf>
    <xf numFmtId="0" fontId="3" fillId="0" borderId="3" xfId="1" applyNumberFormat="1" applyFont="1" applyBorder="1" applyAlignment="1" applyProtection="1">
      <alignment horizontal="center"/>
      <protection hidden="1"/>
    </xf>
    <xf numFmtId="0" fontId="3" fillId="0" borderId="2" xfId="1" applyNumberFormat="1" applyFont="1" applyBorder="1" applyAlignment="1" applyProtection="1">
      <alignment horizontal="right"/>
      <protection hidden="1"/>
    </xf>
    <xf numFmtId="0" fontId="3" fillId="0" borderId="4" xfId="1" applyNumberFormat="1" applyFont="1" applyBorder="1" applyAlignment="1" applyProtection="1">
      <alignment horizontal="right"/>
      <protection hidden="1"/>
    </xf>
    <xf numFmtId="0" fontId="3" fillId="0" borderId="2" xfId="1" applyNumberFormat="1" applyFont="1" applyBorder="1" applyAlignment="1" applyProtection="1">
      <alignment horizontal="center"/>
    </xf>
    <xf numFmtId="0" fontId="3" fillId="0" borderId="4" xfId="1" applyNumberFormat="1" applyFont="1" applyBorder="1" applyAlignment="1" applyProtection="1">
      <alignment horizontal="center"/>
    </xf>
    <xf numFmtId="0" fontId="3" fillId="0" borderId="3" xfId="1" applyNumberFormat="1" applyFont="1" applyBorder="1" applyAlignment="1" applyProtection="1">
      <alignment horizontal="center"/>
    </xf>
    <xf numFmtId="0" fontId="3" fillId="0" borderId="11" xfId="1" applyNumberFormat="1" applyFont="1" applyBorder="1" applyAlignment="1" applyProtection="1">
      <alignment horizontal="right"/>
      <protection hidden="1"/>
    </xf>
    <xf numFmtId="0" fontId="3" fillId="0" borderId="9" xfId="1" applyNumberFormat="1" applyFont="1" applyBorder="1" applyAlignment="1" applyProtection="1">
      <alignment horizontal="right"/>
      <protection hidden="1"/>
    </xf>
    <xf numFmtId="0" fontId="2" fillId="0" borderId="0" xfId="0" applyFont="1" applyAlignment="1">
      <alignment horizontal="left"/>
    </xf>
    <xf numFmtId="0" fontId="3" fillId="0" borderId="6" xfId="0" applyFont="1" applyBorder="1" applyAlignment="1" applyProtection="1">
      <alignment horizontal="center"/>
      <protection hidden="1"/>
    </xf>
    <xf numFmtId="0" fontId="2" fillId="0" borderId="12" xfId="0" applyFont="1" applyBorder="1" applyAlignment="1">
      <alignment horizontal="left"/>
    </xf>
    <xf numFmtId="0" fontId="3" fillId="0" borderId="5" xfId="0" applyFont="1" applyBorder="1" applyAlignment="1" applyProtection="1">
      <alignment horizontal="center"/>
      <protection hidden="1"/>
    </xf>
    <xf numFmtId="1" fontId="18" fillId="0" borderId="4" xfId="0" applyNumberFormat="1" applyFont="1" applyBorder="1" applyAlignment="1" applyProtection="1">
      <alignment vertical="center"/>
      <protection hidden="1"/>
    </xf>
    <xf numFmtId="0" fontId="4" fillId="0" borderId="4" xfId="1" applyNumberFormat="1" applyFont="1" applyBorder="1" applyAlignment="1" applyProtection="1">
      <alignment horizontal="center"/>
    </xf>
    <xf numFmtId="0" fontId="4" fillId="0" borderId="3" xfId="1" applyNumberFormat="1" applyFont="1" applyBorder="1" applyAlignment="1" applyProtection="1">
      <alignment horizontal="center"/>
    </xf>
    <xf numFmtId="0" fontId="0" fillId="0" borderId="0" xfId="0" applyAlignment="1" applyProtection="1">
      <alignment horizontal="center"/>
      <protection hidden="1"/>
    </xf>
    <xf numFmtId="0" fontId="0" fillId="0" borderId="0" xfId="0" applyAlignment="1">
      <alignment horizontal="center"/>
    </xf>
    <xf numFmtId="0" fontId="3" fillId="0" borderId="10" xfId="0" applyFont="1" applyBorder="1" applyAlignment="1" applyProtection="1">
      <alignment horizontal="center"/>
      <protection hidden="1"/>
    </xf>
    <xf numFmtId="0" fontId="3" fillId="0" borderId="0" xfId="0" applyFont="1" applyAlignment="1" applyProtection="1">
      <alignment horizontal="center"/>
      <protection hidden="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9" fillId="0" borderId="6"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9" fillId="0" borderId="5" xfId="1" applyNumberFormat="1" applyFont="1" applyBorder="1" applyAlignment="1" applyProtection="1">
      <alignment horizontal="center" vertical="center"/>
      <protection hidden="1"/>
    </xf>
    <xf numFmtId="0" fontId="9" fillId="0" borderId="6" xfId="1" applyNumberFormat="1" applyFont="1" applyBorder="1" applyAlignment="1" applyProtection="1">
      <alignment horizontal="center" vertical="center"/>
      <protection hidden="1"/>
    </xf>
    <xf numFmtId="0" fontId="9" fillId="0" borderId="7" xfId="1" applyNumberFormat="1" applyFont="1" applyBorder="1" applyAlignment="1" applyProtection="1">
      <alignment horizontal="center" vertical="center"/>
      <protection hidden="1"/>
    </xf>
    <xf numFmtId="0" fontId="9" fillId="0" borderId="11" xfId="1" applyNumberFormat="1" applyFont="1" applyBorder="1" applyAlignment="1" applyProtection="1">
      <alignment horizontal="center" vertical="center"/>
      <protection hidden="1"/>
    </xf>
    <xf numFmtId="0" fontId="9" fillId="0" borderId="9" xfId="1" applyNumberFormat="1" applyFont="1" applyBorder="1" applyAlignment="1" applyProtection="1">
      <alignment horizontal="center" vertical="center"/>
      <protection hidden="1"/>
    </xf>
    <xf numFmtId="0" fontId="9" fillId="0" borderId="8" xfId="1" applyNumberFormat="1" applyFont="1" applyBorder="1" applyAlignment="1" applyProtection="1">
      <alignment horizontal="center" vertical="center"/>
      <protection hidden="1"/>
    </xf>
    <xf numFmtId="0" fontId="18" fillId="0" borderId="4" xfId="1" applyNumberFormat="1" applyFont="1" applyBorder="1" applyAlignment="1" applyProtection="1">
      <alignment vertical="center"/>
      <protection hidden="1"/>
    </xf>
    <xf numFmtId="1" fontId="18" fillId="0" borderId="2" xfId="0" applyNumberFormat="1" applyFont="1" applyBorder="1" applyAlignment="1" applyProtection="1">
      <alignment vertical="center"/>
      <protection hidden="1"/>
    </xf>
    <xf numFmtId="0" fontId="18" fillId="0" borderId="2" xfId="1" applyNumberFormat="1" applyFont="1" applyBorder="1" applyAlignment="1" applyProtection="1">
      <alignment vertical="center"/>
      <protection hidden="1"/>
    </xf>
  </cellXfs>
  <cellStyles count="3">
    <cellStyle name="Hyperlink" xfId="2" builtinId="8"/>
    <cellStyle name="Normal" xfId="0" builtinId="0"/>
    <cellStyle name="Percent" xfId="1" builtinId="5"/>
  </cellStyles>
  <dxfs count="9">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2463;&#2509;&#2479;&#2494;&#2453;&#2509;&#2488; &#2489;&#2495;&#2488;&#2494;&#2476; '!A1"/></Relationships>
</file>

<file path=xl/drawings/_rels/drawing2.xml.rels><?xml version="1.0" encoding="UTF-8" standalone="yes"?>
<Relationships xmlns="http://schemas.openxmlformats.org/package/2006/relationships"><Relationship Id="rId1" Type="http://schemas.openxmlformats.org/officeDocument/2006/relationships/hyperlink" Target="#'&#2463;&#2509;&#2479;&#2494;&#2453;&#2509;&#2488; &#2489;&#2495;&#2488;&#2494;&#2476; '!A1"/></Relationships>
</file>

<file path=xl/drawings/_rels/drawing3.xml.rels><?xml version="1.0" encoding="UTF-8" standalone="yes"?>
<Relationships xmlns="http://schemas.openxmlformats.org/package/2006/relationships"><Relationship Id="rId1" Type="http://schemas.openxmlformats.org/officeDocument/2006/relationships/hyperlink" Target="#'&#2463;&#2509;&#2479;&#2494;&#2453;&#2509;&#2488; &#2489;&#2495;&#2488;&#2494;&#2476; '!A1"/></Relationships>
</file>

<file path=xl/drawings/_rels/drawing4.xml.rels><?xml version="1.0" encoding="UTF-8" standalone="yes"?>
<Relationships xmlns="http://schemas.openxmlformats.org/package/2006/relationships"><Relationship Id="rId1" Type="http://schemas.openxmlformats.org/officeDocument/2006/relationships/hyperlink" Target="#'&#2463;&#2509;&#2479;&#2494;&#2453;&#2509;&#2488; &#2489;&#2495;&#2488;&#2494;&#2476; '!A1"/></Relationships>
</file>

<file path=xl/drawings/drawing1.xml><?xml version="1.0" encoding="utf-8"?>
<xdr:wsDr xmlns:xdr="http://schemas.openxmlformats.org/drawingml/2006/spreadsheetDrawing" xmlns:a="http://schemas.openxmlformats.org/drawingml/2006/main">
  <xdr:twoCellAnchor>
    <xdr:from>
      <xdr:col>41</xdr:col>
      <xdr:colOff>78441</xdr:colOff>
      <xdr:row>6</xdr:row>
      <xdr:rowOff>67236</xdr:rowOff>
    </xdr:from>
    <xdr:to>
      <xdr:col>48</xdr:col>
      <xdr:colOff>33618</xdr:colOff>
      <xdr:row>12</xdr:row>
      <xdr:rowOff>33617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8251CA3-535B-9FBE-682A-6BF74B04DAEE}"/>
            </a:ext>
          </a:extLst>
        </xdr:cNvPr>
        <xdr:cNvSpPr/>
      </xdr:nvSpPr>
      <xdr:spPr>
        <a:xfrm>
          <a:off x="10679206" y="1848971"/>
          <a:ext cx="2073088" cy="146797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ট্যাক্স</a:t>
          </a:r>
          <a:r>
            <a:rPr lang="en-US" sz="2400" b="1" cap="none" spc="0" baseline="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 হিসাবের মুল  শীটে ফিরে যেকে ক্লিক করুন</a:t>
          </a:r>
          <a:endPar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7</xdr:row>
      <xdr:rowOff>0</xdr:rowOff>
    </xdr:from>
    <xdr:to>
      <xdr:col>47</xdr:col>
      <xdr:colOff>257735</xdr:colOff>
      <xdr:row>12</xdr:row>
      <xdr:rowOff>212911</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0696251-1229-4A6C-BDEC-C4CF9D008B0F}"/>
            </a:ext>
          </a:extLst>
        </xdr:cNvPr>
        <xdr:cNvSpPr/>
      </xdr:nvSpPr>
      <xdr:spPr>
        <a:xfrm>
          <a:off x="10600765" y="2028265"/>
          <a:ext cx="2073088" cy="146797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ট্যাক্স</a:t>
          </a:r>
          <a:r>
            <a:rPr lang="en-US" sz="2400" b="1" cap="none" spc="0" baseline="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 হিসাবের মুল  শীটে ফিরে যেকে ক্লিক করুন</a:t>
          </a:r>
          <a:endPar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6</xdr:row>
      <xdr:rowOff>0</xdr:rowOff>
    </xdr:from>
    <xdr:to>
      <xdr:col>47</xdr:col>
      <xdr:colOff>257735</xdr:colOff>
      <xdr:row>11</xdr:row>
      <xdr:rowOff>224117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BC23CBC-662A-461D-A8E9-D5880EC6DF6F}"/>
            </a:ext>
          </a:extLst>
        </xdr:cNvPr>
        <xdr:cNvSpPr/>
      </xdr:nvSpPr>
      <xdr:spPr>
        <a:xfrm>
          <a:off x="10600765" y="1781735"/>
          <a:ext cx="2073088" cy="146797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ট্যাক্স</a:t>
          </a:r>
          <a:r>
            <a:rPr lang="en-US" sz="2400" b="1" cap="none" spc="0" baseline="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 হিসাবের মুল  শীটে ফিরে যেকে ক্লিক করুন</a:t>
          </a:r>
          <a:endPar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6</xdr:row>
      <xdr:rowOff>0</xdr:rowOff>
    </xdr:from>
    <xdr:to>
      <xdr:col>47</xdr:col>
      <xdr:colOff>257735</xdr:colOff>
      <xdr:row>11</xdr:row>
      <xdr:rowOff>224117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086F748-88C5-4BBF-9B87-F12088ABC528}"/>
            </a:ext>
          </a:extLst>
        </xdr:cNvPr>
        <xdr:cNvSpPr/>
      </xdr:nvSpPr>
      <xdr:spPr>
        <a:xfrm>
          <a:off x="10600765" y="1781735"/>
          <a:ext cx="2073088" cy="146797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ট্যাক্স</a:t>
          </a:r>
          <a:r>
            <a:rPr lang="en-US" sz="2400" b="1" cap="none" spc="0" baseline="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rPr>
            <a:t> হিসাবের মুল  শীটে ফিরে যেকে ক্লিক করুন</a:t>
          </a:r>
          <a:endParaRPr lang="en-US" sz="2400" b="1" cap="none" spc="0">
            <a:ln w="0"/>
            <a:solidFill>
              <a:schemeClr val="tx1"/>
            </a:solidFill>
            <a:effectLst>
              <a:outerShdw blurRad="38100" dist="19050" dir="2700000" algn="tl" rotWithShape="0">
                <a:schemeClr val="dk1">
                  <a:alpha val="40000"/>
                </a:schemeClr>
              </a:outerShdw>
            </a:effectLst>
            <a:latin typeface="SutonnyOMJ" panose="01010600010101010101" pitchFamily="2" charset="0"/>
            <a:cs typeface="SutonnyOMJ" panose="01010600010101010101"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asanhmt.com/" TargetMode="External"/><Relationship Id="rId1" Type="http://schemas.openxmlformats.org/officeDocument/2006/relationships/hyperlink" Target="https://nbr.gov.bd/uploads/publications/Nirdeshika_2022-202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nbr.gov.bd/uploads/publications/Nirdeshika_2022-2023.pdf" TargetMode="External"/><Relationship Id="rId7" Type="http://schemas.openxmlformats.org/officeDocument/2006/relationships/drawing" Target="../drawings/drawing1.xml"/><Relationship Id="rId2" Type="http://schemas.openxmlformats.org/officeDocument/2006/relationships/hyperlink" Target="https://hasanhmt.com/" TargetMode="External"/><Relationship Id="rId1" Type="http://schemas.openxmlformats.org/officeDocument/2006/relationships/hyperlink" Target="https://hasanhmt.com/" TargetMode="External"/><Relationship Id="rId6" Type="http://schemas.openxmlformats.org/officeDocument/2006/relationships/printerSettings" Target="../printerSettings/printerSettings2.bin"/><Relationship Id="rId5" Type="http://schemas.openxmlformats.org/officeDocument/2006/relationships/hyperlink" Target="https://hasanhmt.com/" TargetMode="External"/><Relationship Id="rId4" Type="http://schemas.openxmlformats.org/officeDocument/2006/relationships/hyperlink" Target="https://hasanhmt.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hasanhmt.com/" TargetMode="External"/><Relationship Id="rId2" Type="http://schemas.openxmlformats.org/officeDocument/2006/relationships/hyperlink" Target="https://nbr.gov.bd/uploads/publications/Nirdeshika_2022-2023.pdf" TargetMode="External"/><Relationship Id="rId1" Type="http://schemas.openxmlformats.org/officeDocument/2006/relationships/hyperlink" Target="https://hasanhmt.com/"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hasanhmt.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hasanhmt.com/" TargetMode="External"/><Relationship Id="rId2" Type="http://schemas.openxmlformats.org/officeDocument/2006/relationships/hyperlink" Target="https://nbr.gov.bd/uploads/publications/Nirdeshika_2022-2023.pdf" TargetMode="External"/><Relationship Id="rId1" Type="http://schemas.openxmlformats.org/officeDocument/2006/relationships/hyperlink" Target="https://hasanhmt.com/"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hasanhmt.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hasanhmt.com/" TargetMode="External"/><Relationship Id="rId2" Type="http://schemas.openxmlformats.org/officeDocument/2006/relationships/hyperlink" Target="https://nbr.gov.bd/uploads/publications/Nirdeshika_2022-2023.pdf" TargetMode="External"/><Relationship Id="rId1" Type="http://schemas.openxmlformats.org/officeDocument/2006/relationships/hyperlink" Target="https://hasanhmt.com/"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hasanhm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D96E4-56C8-4D2C-81EB-A5E6BDAA52D5}">
  <sheetPr>
    <tabColor theme="1"/>
  </sheetPr>
  <dimension ref="A1:FT23"/>
  <sheetViews>
    <sheetView view="pageBreakPreview" zoomScale="78" zoomScaleNormal="100" zoomScaleSheetLayoutView="78" workbookViewId="0">
      <selection activeCell="B13" sqref="B13:AO14"/>
    </sheetView>
  </sheetViews>
  <sheetFormatPr defaultRowHeight="18.75" x14ac:dyDescent="0.3"/>
  <cols>
    <col min="1" max="6" width="4.28515625" style="1" customWidth="1"/>
    <col min="7" max="7" width="1.85546875" style="1" customWidth="1"/>
    <col min="8" max="8" width="3.85546875" style="1" customWidth="1"/>
    <col min="9" max="10" width="3.7109375" style="1" customWidth="1"/>
    <col min="11" max="11" width="2.85546875" style="1" customWidth="1"/>
    <col min="12" max="12" width="3.85546875" style="1" customWidth="1"/>
    <col min="13" max="14" width="3.7109375" style="1" customWidth="1"/>
    <col min="15" max="15" width="2.28515625" style="1" customWidth="1"/>
    <col min="16" max="22" width="3.7109375" style="1" customWidth="1"/>
    <col min="23" max="24" width="3.28515625" style="1" customWidth="1"/>
    <col min="25" max="25" width="2.5703125" style="1" customWidth="1"/>
    <col min="26" max="31" width="3.7109375" style="1" customWidth="1"/>
    <col min="32" max="35" width="3.7109375" style="17" customWidth="1"/>
    <col min="36" max="36" width="7.42578125" style="1" customWidth="1"/>
    <col min="37" max="37" width="7" style="1" customWidth="1"/>
    <col min="38" max="41" width="4.7109375" style="1" customWidth="1"/>
    <col min="42" max="71" width="4.5703125" style="1" customWidth="1"/>
    <col min="72" max="72" width="18.85546875" style="1" customWidth="1"/>
    <col min="73" max="73" width="88.7109375" style="1" customWidth="1"/>
    <col min="74" max="74" width="35.140625" style="1" customWidth="1"/>
    <col min="75" max="75" width="4.7109375" style="1" customWidth="1"/>
    <col min="76" max="76" width="4.5703125" style="1" customWidth="1"/>
    <col min="77" max="79" width="4.7109375" style="1" customWidth="1"/>
    <col min="80" max="80" width="13.140625" style="1" customWidth="1"/>
    <col min="81" max="84" width="7" style="1" customWidth="1"/>
    <col min="85" max="85" width="13.85546875" style="1" customWidth="1"/>
    <col min="86" max="86" width="4" style="1" customWidth="1"/>
    <col min="87" max="87" width="9" style="1" customWidth="1"/>
    <col min="88" max="89" width="3.85546875" style="1" customWidth="1"/>
    <col min="90" max="90" width="11.42578125" style="1" customWidth="1"/>
    <col min="91" max="91" width="3.85546875" style="1" customWidth="1"/>
    <col min="92" max="103" width="7" style="1" customWidth="1"/>
    <col min="104" max="106" width="3.85546875" style="1" customWidth="1"/>
    <col min="107" max="108" width="2.42578125" style="1" customWidth="1"/>
    <col min="109" max="109" width="2.85546875" style="1" customWidth="1"/>
    <col min="110" max="115" width="3.85546875" style="1" customWidth="1"/>
    <col min="116" max="117" width="2.42578125" style="1" customWidth="1"/>
    <col min="118" max="119" width="3" style="1" customWidth="1"/>
    <col min="120" max="16384" width="9.140625" style="1"/>
  </cols>
  <sheetData>
    <row r="1" spans="1:117" ht="28.5" thickBot="1" x14ac:dyDescent="0.45">
      <c r="AF1" s="10"/>
      <c r="AG1" s="10"/>
      <c r="AH1" s="10"/>
      <c r="AI1" s="10"/>
      <c r="AJ1" s="10"/>
      <c r="AK1" s="10"/>
      <c r="AL1" s="10"/>
      <c r="AM1" s="10"/>
      <c r="AN1" s="10"/>
      <c r="AO1" s="10"/>
      <c r="BT1" s="39" t="s">
        <v>41</v>
      </c>
      <c r="BU1" s="75"/>
    </row>
    <row r="2" spans="1:117" s="3" customFormat="1" ht="21" customHeight="1" x14ac:dyDescent="0.25">
      <c r="A2" s="1"/>
      <c r="B2" s="108" t="s">
        <v>20</v>
      </c>
      <c r="C2" s="109"/>
      <c r="D2" s="109"/>
      <c r="E2" s="109"/>
      <c r="F2" s="109"/>
      <c r="G2" s="109"/>
      <c r="H2" s="109"/>
      <c r="I2" s="109"/>
      <c r="J2" s="113">
        <v>192000</v>
      </c>
      <c r="K2" s="114"/>
      <c r="L2" s="114"/>
      <c r="M2" s="114"/>
      <c r="N2" s="114"/>
      <c r="O2" s="114"/>
      <c r="P2" s="115"/>
      <c r="Q2" s="116" t="s">
        <v>13</v>
      </c>
      <c r="R2" s="116"/>
      <c r="S2" s="116"/>
      <c r="U2" s="117" t="s">
        <v>57</v>
      </c>
      <c r="V2" s="118"/>
      <c r="W2" s="118"/>
      <c r="X2" s="118"/>
      <c r="Y2" s="118"/>
      <c r="Z2" s="118"/>
      <c r="AA2" s="118"/>
      <c r="AB2" s="118"/>
      <c r="AC2" s="118"/>
      <c r="AD2" s="118"/>
      <c r="AE2" s="118"/>
      <c r="AF2" s="118"/>
      <c r="AG2" s="118"/>
      <c r="AH2" s="118"/>
      <c r="AI2" s="118"/>
      <c r="AJ2" s="118"/>
      <c r="AK2" s="118"/>
      <c r="AL2" s="118"/>
      <c r="AM2" s="118"/>
      <c r="AN2" s="119"/>
      <c r="AO2" s="10"/>
      <c r="AP2" s="2"/>
      <c r="AQ2" s="79" t="s">
        <v>38</v>
      </c>
      <c r="AR2" s="80"/>
      <c r="AS2" s="80"/>
      <c r="AT2" s="80"/>
      <c r="AU2" s="80"/>
      <c r="AV2" s="80"/>
      <c r="AW2" s="80"/>
      <c r="AX2" s="80"/>
      <c r="AY2" s="80"/>
      <c r="AZ2" s="81"/>
      <c r="BA2" s="2"/>
      <c r="BB2" s="2"/>
      <c r="BC2" s="2"/>
      <c r="BD2" s="2"/>
      <c r="BE2" s="2"/>
      <c r="BF2" s="2"/>
      <c r="BG2" s="2"/>
      <c r="BH2" s="2"/>
      <c r="BI2" s="2"/>
      <c r="BJ2" s="2"/>
      <c r="BK2" s="2"/>
      <c r="BL2" s="2"/>
      <c r="BM2" s="2"/>
      <c r="BN2" s="2"/>
      <c r="BO2" s="2"/>
      <c r="BP2" s="2"/>
      <c r="BQ2" s="2"/>
      <c r="BR2" s="2"/>
      <c r="BS2" s="2"/>
      <c r="BT2" s="30" t="s">
        <v>42</v>
      </c>
      <c r="BU2" s="75"/>
      <c r="BV2" s="2"/>
      <c r="BW2" s="2"/>
      <c r="BX2" s="2"/>
      <c r="BY2" s="2"/>
      <c r="BZ2" s="2"/>
      <c r="CA2" s="2"/>
      <c r="CB2" s="2"/>
      <c r="CG2" s="40" t="s">
        <v>31</v>
      </c>
      <c r="CH2" s="4"/>
      <c r="CI2" s="4"/>
      <c r="CJ2" s="4"/>
      <c r="CK2" s="4"/>
      <c r="CL2" s="4"/>
      <c r="CM2" s="4"/>
      <c r="CN2" s="4"/>
      <c r="CO2" s="4"/>
      <c r="CP2" s="5"/>
      <c r="CQ2" s="5"/>
      <c r="CR2" s="5"/>
      <c r="CS2" s="5"/>
      <c r="CZ2" s="76" t="s">
        <v>19</v>
      </c>
      <c r="DA2" s="77"/>
      <c r="DB2" s="77"/>
      <c r="DC2" s="77"/>
      <c r="DD2" s="77"/>
      <c r="DE2" s="77"/>
      <c r="DF2" s="77"/>
      <c r="DG2" s="77"/>
      <c r="DH2" s="77"/>
      <c r="DI2" s="77"/>
      <c r="DJ2" s="77"/>
      <c r="DK2" s="77"/>
      <c r="DL2" s="77"/>
      <c r="DM2" s="78"/>
    </row>
    <row r="3" spans="1:117" s="3" customFormat="1" ht="21" customHeight="1" thickBot="1" x14ac:dyDescent="0.3">
      <c r="A3" s="1"/>
      <c r="B3" s="108" t="s">
        <v>22</v>
      </c>
      <c r="C3" s="109"/>
      <c r="D3" s="109"/>
      <c r="E3" s="109"/>
      <c r="F3" s="109"/>
      <c r="G3" s="109"/>
      <c r="H3" s="109"/>
      <c r="I3" s="109"/>
      <c r="J3" s="110">
        <v>2688000</v>
      </c>
      <c r="K3" s="111"/>
      <c r="L3" s="111"/>
      <c r="M3" s="111"/>
      <c r="N3" s="111"/>
      <c r="O3" s="111"/>
      <c r="P3" s="112"/>
      <c r="Q3" s="116" t="s">
        <v>13</v>
      </c>
      <c r="R3" s="116"/>
      <c r="S3" s="116"/>
      <c r="U3" s="120"/>
      <c r="V3" s="121"/>
      <c r="W3" s="121"/>
      <c r="X3" s="121"/>
      <c r="Y3" s="121"/>
      <c r="Z3" s="121"/>
      <c r="AA3" s="121"/>
      <c r="AB3" s="121"/>
      <c r="AC3" s="121"/>
      <c r="AD3" s="121"/>
      <c r="AE3" s="121"/>
      <c r="AF3" s="121"/>
      <c r="AG3" s="121"/>
      <c r="AH3" s="121"/>
      <c r="AI3" s="121"/>
      <c r="AJ3" s="121"/>
      <c r="AK3" s="121"/>
      <c r="AL3" s="121"/>
      <c r="AM3" s="121"/>
      <c r="AN3" s="122"/>
      <c r="AO3" s="10"/>
      <c r="AP3" s="6"/>
      <c r="AQ3" s="82"/>
      <c r="AR3" s="83"/>
      <c r="AS3" s="83"/>
      <c r="AT3" s="83"/>
      <c r="AU3" s="83"/>
      <c r="AV3" s="83"/>
      <c r="AW3" s="83"/>
      <c r="AX3" s="83"/>
      <c r="AY3" s="83"/>
      <c r="AZ3" s="84"/>
      <c r="BA3" s="6"/>
      <c r="BB3" s="6"/>
      <c r="BC3" s="6"/>
      <c r="BD3" s="6"/>
      <c r="BE3" s="6"/>
      <c r="BF3" s="6"/>
      <c r="BG3" s="6"/>
      <c r="BH3" s="6"/>
      <c r="BI3" s="6"/>
      <c r="BJ3" s="6"/>
      <c r="BK3" s="6"/>
      <c r="BL3" s="6"/>
      <c r="BM3" s="6"/>
      <c r="BN3" s="6"/>
      <c r="BO3" s="6"/>
      <c r="BP3" s="6"/>
      <c r="BQ3" s="6"/>
      <c r="BR3" s="6"/>
      <c r="BS3" s="6"/>
      <c r="BT3" s="31" t="s">
        <v>43</v>
      </c>
      <c r="BU3" s="75"/>
      <c r="BV3" s="6"/>
      <c r="BW3" s="6"/>
      <c r="BX3" s="6"/>
      <c r="BY3" s="6"/>
      <c r="BZ3" s="6"/>
      <c r="CA3" s="6"/>
      <c r="CB3" s="6"/>
      <c r="CG3" s="3" t="s">
        <v>32</v>
      </c>
      <c r="CZ3" s="7"/>
      <c r="DA3" s="8"/>
      <c r="DB3" s="8"/>
      <c r="DC3" s="8"/>
      <c r="DD3" s="8"/>
      <c r="DE3" s="8"/>
      <c r="DF3" s="8"/>
      <c r="DG3" s="8"/>
      <c r="DH3" s="8"/>
      <c r="DI3" s="8"/>
      <c r="DJ3" s="8"/>
      <c r="DK3" s="8"/>
      <c r="DL3" s="8"/>
      <c r="DM3" s="9"/>
    </row>
    <row r="4" spans="1:117" s="3" customFormat="1" ht="21" customHeight="1" x14ac:dyDescent="0.25">
      <c r="A4" s="1"/>
      <c r="B4" s="41"/>
      <c r="C4" s="41"/>
      <c r="D4" s="41"/>
      <c r="E4" s="41"/>
      <c r="F4" s="41"/>
      <c r="G4" s="41"/>
      <c r="H4" s="41"/>
      <c r="I4" s="41"/>
      <c r="J4" s="42"/>
      <c r="K4" s="42"/>
      <c r="L4" s="42"/>
      <c r="M4" s="42"/>
      <c r="N4" s="42"/>
      <c r="O4" s="42"/>
      <c r="P4" s="42"/>
      <c r="Q4" s="43"/>
      <c r="R4" s="43"/>
      <c r="S4" s="43"/>
      <c r="U4" s="120"/>
      <c r="V4" s="121"/>
      <c r="W4" s="121"/>
      <c r="X4" s="121"/>
      <c r="Y4" s="121"/>
      <c r="Z4" s="121"/>
      <c r="AA4" s="121"/>
      <c r="AB4" s="121"/>
      <c r="AC4" s="121"/>
      <c r="AD4" s="121"/>
      <c r="AE4" s="121"/>
      <c r="AF4" s="121"/>
      <c r="AG4" s="121"/>
      <c r="AH4" s="121"/>
      <c r="AI4" s="121"/>
      <c r="AJ4" s="121"/>
      <c r="AK4" s="121"/>
      <c r="AL4" s="121"/>
      <c r="AM4" s="121"/>
      <c r="AN4" s="122"/>
      <c r="AO4" s="10"/>
      <c r="AP4" s="6"/>
      <c r="AQ4" s="44"/>
      <c r="AR4" s="44"/>
      <c r="AS4" s="44"/>
      <c r="AT4" s="44"/>
      <c r="AU4" s="44"/>
      <c r="AV4" s="44"/>
      <c r="AW4" s="44"/>
      <c r="AX4" s="44"/>
      <c r="AY4" s="44"/>
      <c r="AZ4" s="44"/>
      <c r="BA4" s="6"/>
      <c r="BB4" s="6"/>
      <c r="BC4" s="6"/>
      <c r="BD4" s="6"/>
      <c r="BE4" s="6"/>
      <c r="BF4" s="6"/>
      <c r="BG4" s="6"/>
      <c r="BH4" s="6"/>
      <c r="BI4" s="6"/>
      <c r="BJ4" s="6"/>
      <c r="BK4" s="6"/>
      <c r="BL4" s="6"/>
      <c r="BM4" s="6"/>
      <c r="BN4" s="6"/>
      <c r="BO4" s="6"/>
      <c r="BP4" s="6"/>
      <c r="BQ4" s="6"/>
      <c r="BR4" s="6"/>
      <c r="BS4" s="6"/>
      <c r="BT4" s="31"/>
      <c r="BU4" s="38"/>
      <c r="BV4" s="6"/>
      <c r="BW4" s="6"/>
      <c r="BX4" s="6"/>
      <c r="BY4" s="6"/>
      <c r="BZ4" s="6"/>
      <c r="CA4" s="6"/>
      <c r="CB4" s="6"/>
      <c r="CZ4" s="8"/>
      <c r="DA4" s="8"/>
      <c r="DB4" s="8"/>
      <c r="DC4" s="8"/>
      <c r="DD4" s="8"/>
      <c r="DE4" s="8"/>
      <c r="DF4" s="8"/>
      <c r="DG4" s="8"/>
      <c r="DH4" s="8"/>
      <c r="DI4" s="8"/>
      <c r="DJ4" s="8"/>
      <c r="DK4" s="8"/>
      <c r="DL4" s="8"/>
      <c r="DM4" s="8"/>
    </row>
    <row r="5" spans="1:117" s="3" customFormat="1" ht="14.25" customHeight="1" x14ac:dyDescent="0.25">
      <c r="A5" s="1"/>
      <c r="B5" s="41"/>
      <c r="C5" s="41"/>
      <c r="D5" s="41"/>
      <c r="E5" s="41"/>
      <c r="F5" s="41"/>
      <c r="G5" s="41"/>
      <c r="H5" s="41"/>
      <c r="I5" s="41"/>
      <c r="J5" s="42"/>
      <c r="K5" s="42"/>
      <c r="L5" s="42"/>
      <c r="M5" s="42"/>
      <c r="N5" s="42"/>
      <c r="O5" s="42"/>
      <c r="P5" s="42"/>
      <c r="Q5" s="43"/>
      <c r="R5" s="43"/>
      <c r="S5" s="43"/>
      <c r="U5" s="120"/>
      <c r="V5" s="121"/>
      <c r="W5" s="121"/>
      <c r="X5" s="121"/>
      <c r="Y5" s="121"/>
      <c r="Z5" s="121"/>
      <c r="AA5" s="121"/>
      <c r="AB5" s="121"/>
      <c r="AC5" s="121"/>
      <c r="AD5" s="121"/>
      <c r="AE5" s="121"/>
      <c r="AF5" s="121"/>
      <c r="AG5" s="121"/>
      <c r="AH5" s="121"/>
      <c r="AI5" s="121"/>
      <c r="AJ5" s="121"/>
      <c r="AK5" s="121"/>
      <c r="AL5" s="121"/>
      <c r="AM5" s="121"/>
      <c r="AN5" s="122"/>
      <c r="AO5" s="10"/>
      <c r="AP5" s="6"/>
      <c r="AQ5" s="44"/>
      <c r="AR5" s="44"/>
      <c r="AS5" s="44"/>
      <c r="AT5" s="44"/>
      <c r="AU5" s="44"/>
      <c r="AV5" s="44"/>
      <c r="AW5" s="44"/>
      <c r="AX5" s="44"/>
      <c r="AY5" s="44"/>
      <c r="AZ5" s="44"/>
      <c r="BA5" s="6"/>
      <c r="BB5" s="6"/>
      <c r="BC5" s="6"/>
      <c r="BD5" s="6"/>
      <c r="BE5" s="6"/>
      <c r="BF5" s="6"/>
      <c r="BG5" s="6"/>
      <c r="BH5" s="6"/>
      <c r="BI5" s="6"/>
      <c r="BJ5" s="6"/>
      <c r="BK5" s="6"/>
      <c r="BL5" s="6"/>
      <c r="BM5" s="6"/>
      <c r="BN5" s="6"/>
      <c r="BO5" s="6"/>
      <c r="BP5" s="6"/>
      <c r="BQ5" s="6"/>
      <c r="BR5" s="6"/>
      <c r="BS5" s="6"/>
      <c r="BT5" s="31"/>
      <c r="BU5" s="38"/>
      <c r="BV5" s="6"/>
      <c r="BW5" s="6"/>
      <c r="BX5" s="6"/>
      <c r="BY5" s="6"/>
      <c r="BZ5" s="6"/>
      <c r="CA5" s="6"/>
      <c r="CB5" s="6"/>
      <c r="CZ5" s="8"/>
      <c r="DA5" s="8"/>
      <c r="DB5" s="8"/>
      <c r="DC5" s="8"/>
      <c r="DD5" s="8"/>
      <c r="DE5" s="8"/>
      <c r="DF5" s="8"/>
      <c r="DG5" s="8"/>
      <c r="DH5" s="8"/>
      <c r="DI5" s="8"/>
      <c r="DJ5" s="8"/>
      <c r="DK5" s="8"/>
      <c r="DL5" s="8"/>
      <c r="DM5" s="8"/>
    </row>
    <row r="6" spans="1:117" s="3" customFormat="1" ht="14.25" customHeight="1" thickBot="1" x14ac:dyDescent="0.3">
      <c r="A6" s="1"/>
      <c r="B6" s="41"/>
      <c r="C6" s="41"/>
      <c r="D6" s="41"/>
      <c r="E6" s="41"/>
      <c r="F6" s="41"/>
      <c r="G6" s="41"/>
      <c r="H6" s="41"/>
      <c r="I6" s="41"/>
      <c r="J6" s="41"/>
      <c r="K6" s="41"/>
      <c r="L6" s="42"/>
      <c r="M6" s="42"/>
      <c r="N6" s="42"/>
      <c r="O6" s="42"/>
      <c r="P6" s="42"/>
      <c r="Q6" s="42"/>
      <c r="R6" s="42"/>
      <c r="S6" s="42"/>
      <c r="T6" s="42"/>
      <c r="U6" s="123"/>
      <c r="V6" s="124"/>
      <c r="W6" s="124"/>
      <c r="X6" s="124"/>
      <c r="Y6" s="124"/>
      <c r="Z6" s="124"/>
      <c r="AA6" s="124"/>
      <c r="AB6" s="124"/>
      <c r="AC6" s="124"/>
      <c r="AD6" s="124"/>
      <c r="AE6" s="124"/>
      <c r="AF6" s="124"/>
      <c r="AG6" s="124"/>
      <c r="AH6" s="124"/>
      <c r="AI6" s="124"/>
      <c r="AJ6" s="124"/>
      <c r="AK6" s="124"/>
      <c r="AL6" s="124"/>
      <c r="AM6" s="124"/>
      <c r="AN6" s="125"/>
      <c r="AO6" s="10"/>
      <c r="AP6" s="6"/>
      <c r="AQ6" s="44"/>
      <c r="AR6" s="44"/>
      <c r="AS6" s="44"/>
      <c r="AT6" s="44"/>
      <c r="AU6" s="44"/>
      <c r="AV6" s="44"/>
      <c r="AW6" s="44"/>
      <c r="AX6" s="44"/>
      <c r="AY6" s="44"/>
      <c r="AZ6" s="44"/>
      <c r="BA6" s="6"/>
      <c r="BB6" s="6"/>
      <c r="BC6" s="6"/>
      <c r="BD6" s="6"/>
      <c r="BE6" s="6"/>
      <c r="BF6" s="6"/>
      <c r="BG6" s="6"/>
      <c r="BH6" s="6"/>
      <c r="BI6" s="6"/>
      <c r="BJ6" s="6"/>
      <c r="BK6" s="6"/>
      <c r="BL6" s="6"/>
      <c r="BM6" s="6"/>
      <c r="BN6" s="6"/>
      <c r="BO6" s="6"/>
      <c r="BP6" s="6"/>
      <c r="BQ6" s="6"/>
      <c r="BR6" s="6"/>
      <c r="BS6" s="6"/>
      <c r="BT6" s="31"/>
      <c r="BU6" s="38"/>
      <c r="BV6" s="6"/>
      <c r="BW6" s="6"/>
      <c r="BX6" s="6"/>
      <c r="BY6" s="6"/>
      <c r="BZ6" s="6"/>
      <c r="CA6" s="6"/>
      <c r="CB6" s="6"/>
      <c r="CZ6" s="8"/>
      <c r="DA6" s="8"/>
      <c r="DB6" s="8"/>
      <c r="DC6" s="8"/>
      <c r="DD6" s="8"/>
      <c r="DE6" s="8"/>
      <c r="DF6" s="8"/>
      <c r="DG6" s="8"/>
      <c r="DH6" s="8"/>
      <c r="DI6" s="8"/>
      <c r="DJ6" s="8"/>
      <c r="DK6" s="8"/>
      <c r="DL6" s="8"/>
      <c r="DM6" s="8"/>
    </row>
    <row r="7" spans="1:117" ht="19.5" thickBot="1" x14ac:dyDescent="0.35"/>
    <row r="8" spans="1:117" ht="27.75" customHeight="1" thickBot="1" x14ac:dyDescent="0.3">
      <c r="B8" s="61" t="s">
        <v>22</v>
      </c>
      <c r="C8" s="62"/>
      <c r="D8" s="62"/>
      <c r="E8" s="62"/>
      <c r="F8" s="62"/>
      <c r="G8" s="62"/>
      <c r="H8" s="62"/>
      <c r="I8" s="135">
        <f>$J$3</f>
        <v>2688000</v>
      </c>
      <c r="J8" s="135"/>
      <c r="K8" s="135"/>
      <c r="L8" s="135"/>
      <c r="M8" s="135"/>
      <c r="N8" s="136"/>
      <c r="O8" s="89" t="s">
        <v>48</v>
      </c>
      <c r="P8" s="90"/>
      <c r="Q8" s="90"/>
      <c r="R8" s="90"/>
      <c r="S8" s="90"/>
      <c r="T8" s="90"/>
      <c r="U8" s="90"/>
      <c r="V8" s="90"/>
      <c r="W8" s="90"/>
      <c r="X8" s="90"/>
      <c r="Y8" s="90"/>
      <c r="Z8" s="90"/>
      <c r="AA8" s="90"/>
      <c r="AB8" s="90"/>
      <c r="AC8" s="90"/>
      <c r="AD8" s="90"/>
      <c r="AE8" s="90"/>
      <c r="AF8" s="90"/>
      <c r="AG8" s="90"/>
      <c r="AH8" s="90"/>
      <c r="AI8" s="90"/>
      <c r="AJ8" s="90"/>
      <c r="AK8" s="90"/>
      <c r="AL8" s="90"/>
      <c r="AM8" s="90"/>
      <c r="AN8" s="90"/>
      <c r="AO8" s="91"/>
      <c r="AQ8" s="127" t="s">
        <v>53</v>
      </c>
      <c r="AR8" s="128"/>
      <c r="AS8" s="128"/>
      <c r="AT8" s="128"/>
      <c r="AU8" s="128"/>
      <c r="AV8" s="128"/>
      <c r="AW8" s="128"/>
      <c r="AX8" s="128"/>
      <c r="AY8" s="128"/>
      <c r="AZ8" s="129"/>
    </row>
    <row r="9" spans="1:117" ht="35.25" customHeight="1" thickBot="1" x14ac:dyDescent="0.3">
      <c r="B9" s="63"/>
      <c r="C9" s="64"/>
      <c r="D9" s="64"/>
      <c r="E9" s="64"/>
      <c r="F9" s="64"/>
      <c r="G9" s="64"/>
      <c r="H9" s="64"/>
      <c r="I9" s="137"/>
      <c r="J9" s="137"/>
      <c r="K9" s="137"/>
      <c r="L9" s="137"/>
      <c r="M9" s="137"/>
      <c r="N9" s="138"/>
      <c r="O9" s="102" t="s">
        <v>41</v>
      </c>
      <c r="P9" s="68"/>
      <c r="Q9" s="68"/>
      <c r="R9" s="68"/>
      <c r="S9" s="68"/>
      <c r="T9" s="68"/>
      <c r="U9" s="68"/>
      <c r="V9" s="69"/>
      <c r="W9" s="67" t="s">
        <v>42</v>
      </c>
      <c r="X9" s="68"/>
      <c r="Y9" s="68"/>
      <c r="Z9" s="68"/>
      <c r="AA9" s="68"/>
      <c r="AB9" s="68"/>
      <c r="AC9" s="68"/>
      <c r="AD9" s="101"/>
      <c r="AE9" s="102" t="s">
        <v>43</v>
      </c>
      <c r="AF9" s="68"/>
      <c r="AG9" s="68"/>
      <c r="AH9" s="68"/>
      <c r="AI9" s="68"/>
      <c r="AJ9" s="69"/>
      <c r="AK9" s="67" t="s">
        <v>44</v>
      </c>
      <c r="AL9" s="68"/>
      <c r="AM9" s="68"/>
      <c r="AN9" s="68"/>
      <c r="AO9" s="69"/>
      <c r="AQ9" s="130">
        <v>14</v>
      </c>
      <c r="AR9" s="131"/>
      <c r="AS9" s="35" t="s">
        <v>54</v>
      </c>
      <c r="AT9" s="35"/>
      <c r="AU9" s="35"/>
      <c r="AV9" s="35"/>
      <c r="AW9" s="35"/>
      <c r="AX9" s="35"/>
      <c r="AY9" s="35"/>
      <c r="AZ9" s="36"/>
    </row>
    <row r="10" spans="1:117" ht="24" customHeight="1" thickBot="1" x14ac:dyDescent="0.5">
      <c r="B10" s="63"/>
      <c r="C10" s="64"/>
      <c r="D10" s="64"/>
      <c r="E10" s="64"/>
      <c r="F10" s="64"/>
      <c r="G10" s="64"/>
      <c r="H10" s="64"/>
      <c r="I10" s="85" t="s">
        <v>45</v>
      </c>
      <c r="J10" s="85"/>
      <c r="K10" s="85"/>
      <c r="L10" s="85"/>
      <c r="M10" s="85"/>
      <c r="N10" s="86"/>
      <c r="O10" s="98" t="s">
        <v>46</v>
      </c>
      <c r="P10" s="99"/>
      <c r="Q10" s="99"/>
      <c r="R10" s="70">
        <f>'ট্যাক্স হিসাব - পুরুষ'!AE12</f>
        <v>467000</v>
      </c>
      <c r="S10" s="70"/>
      <c r="T10" s="70"/>
      <c r="U10" s="70"/>
      <c r="V10" s="71"/>
      <c r="W10" s="98" t="s">
        <v>46</v>
      </c>
      <c r="X10" s="99"/>
      <c r="Y10" s="99"/>
      <c r="Z10" s="70">
        <f>'ট্যাক্স হিসাব - মহিলা'!AE12</f>
        <v>454500</v>
      </c>
      <c r="AA10" s="70"/>
      <c r="AB10" s="70"/>
      <c r="AC10" s="70"/>
      <c r="AD10" s="100"/>
      <c r="AE10" s="98" t="s">
        <v>46</v>
      </c>
      <c r="AF10" s="99"/>
      <c r="AG10" s="99"/>
      <c r="AH10" s="70">
        <f>'ট্যাক্স হিসাব - প্রতিবন্ধী'!AE12</f>
        <v>429500</v>
      </c>
      <c r="AI10" s="70"/>
      <c r="AJ10" s="71"/>
      <c r="AK10" s="94" t="s">
        <v>46</v>
      </c>
      <c r="AL10" s="95"/>
      <c r="AM10" s="70">
        <f>'ট্যাক্স হিসাব - মুক্তিযোদ্ধা'!AE12</f>
        <v>423250</v>
      </c>
      <c r="AN10" s="70"/>
      <c r="AO10" s="71"/>
      <c r="AQ10" s="132" t="s">
        <v>55</v>
      </c>
      <c r="AR10" s="133"/>
      <c r="AS10" s="133"/>
      <c r="AT10" s="133"/>
      <c r="AU10" s="133"/>
      <c r="AV10" s="133"/>
      <c r="AW10" s="133"/>
      <c r="AX10" s="133"/>
      <c r="AY10" s="133"/>
      <c r="AZ10" s="134"/>
    </row>
    <row r="11" spans="1:117" ht="24" customHeight="1" thickBot="1" x14ac:dyDescent="0.5">
      <c r="B11" s="65"/>
      <c r="C11" s="66"/>
      <c r="D11" s="66"/>
      <c r="E11" s="66"/>
      <c r="F11" s="66"/>
      <c r="G11" s="66"/>
      <c r="H11" s="66"/>
      <c r="I11" s="87"/>
      <c r="J11" s="87"/>
      <c r="K11" s="87"/>
      <c r="L11" s="87"/>
      <c r="M11" s="87"/>
      <c r="N11" s="88"/>
      <c r="O11" s="92" t="s">
        <v>47</v>
      </c>
      <c r="P11" s="93"/>
      <c r="Q11" s="93"/>
      <c r="R11" s="72">
        <f>'ট্যাক্স হিসাব - পুরুষ'!AE13</f>
        <v>38916.666666666664</v>
      </c>
      <c r="S11" s="72"/>
      <c r="T11" s="72"/>
      <c r="U11" s="72"/>
      <c r="V11" s="73"/>
      <c r="W11" s="92" t="s">
        <v>47</v>
      </c>
      <c r="X11" s="93"/>
      <c r="Y11" s="93"/>
      <c r="Z11" s="72">
        <f>'ট্যাক্স হিসাব - মহিলা'!AE13</f>
        <v>37875</v>
      </c>
      <c r="AA11" s="72"/>
      <c r="AB11" s="72"/>
      <c r="AC11" s="72"/>
      <c r="AD11" s="103"/>
      <c r="AE11" s="92" t="s">
        <v>47</v>
      </c>
      <c r="AF11" s="93"/>
      <c r="AG11" s="93"/>
      <c r="AH11" s="72">
        <f>'ট্যাক্স হিসাব - প্রতিবন্ধী'!AE13</f>
        <v>35791.666666666664</v>
      </c>
      <c r="AI11" s="72"/>
      <c r="AJ11" s="73"/>
      <c r="AK11" s="96" t="s">
        <v>47</v>
      </c>
      <c r="AL11" s="97"/>
      <c r="AM11" s="72">
        <f>'ট্যাক্স হিসাব - মুক্তিযোদ্ধা'!AE13</f>
        <v>35270.833333333336</v>
      </c>
      <c r="AN11" s="72"/>
      <c r="AO11" s="73"/>
    </row>
    <row r="12" spans="1:117" ht="24" customHeight="1" x14ac:dyDescent="0.45">
      <c r="B12" s="33"/>
      <c r="C12" s="33"/>
      <c r="D12" s="33"/>
      <c r="E12" s="33"/>
      <c r="F12" s="33"/>
      <c r="G12" s="33"/>
      <c r="H12" s="33"/>
      <c r="I12" s="8"/>
      <c r="J12" s="8"/>
      <c r="K12" s="8"/>
      <c r="L12" s="8"/>
      <c r="M12" s="8"/>
      <c r="N12" s="8"/>
      <c r="O12" s="34"/>
      <c r="P12" s="34"/>
      <c r="Q12" s="34"/>
      <c r="R12" s="45"/>
      <c r="S12" s="45"/>
      <c r="T12" s="45"/>
      <c r="U12" s="45"/>
      <c r="V12" s="45"/>
      <c r="W12" s="34"/>
      <c r="X12" s="34"/>
      <c r="Y12" s="34"/>
      <c r="Z12" s="45"/>
      <c r="AA12" s="45"/>
      <c r="AB12" s="45"/>
      <c r="AC12" s="45"/>
      <c r="AD12" s="45"/>
      <c r="AE12" s="34"/>
      <c r="AF12" s="34"/>
      <c r="AG12" s="34"/>
      <c r="AH12" s="45"/>
      <c r="AI12" s="45"/>
      <c r="AJ12" s="45"/>
      <c r="AK12" s="34"/>
      <c r="AL12" s="34"/>
      <c r="AM12" s="45"/>
      <c r="AN12" s="45"/>
      <c r="AO12" s="45"/>
    </row>
    <row r="13" spans="1:117" ht="24" customHeight="1" x14ac:dyDescent="0.25">
      <c r="B13" s="126" t="s">
        <v>56</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row>
    <row r="14" spans="1:117" ht="18.75" customHeight="1" x14ac:dyDescent="0.25">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row>
    <row r="15" spans="1:117" ht="18.75" customHeight="1" x14ac:dyDescent="0.25">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row>
    <row r="16" spans="1:117" ht="21" x14ac:dyDescent="0.35">
      <c r="A16" s="32"/>
      <c r="B16" s="32"/>
      <c r="C16" s="32"/>
      <c r="D16" s="32"/>
      <c r="E16" s="32"/>
      <c r="F16" s="32"/>
      <c r="G16" s="32"/>
      <c r="H16" s="32"/>
      <c r="I16" s="32"/>
      <c r="J16" s="32"/>
      <c r="K16" s="32"/>
      <c r="L16" s="32"/>
      <c r="M16" s="32"/>
      <c r="N16" s="32"/>
      <c r="O16" s="32"/>
      <c r="P16" s="32"/>
      <c r="Q16" s="32"/>
      <c r="R16" s="32"/>
      <c r="S16" s="32"/>
      <c r="T16" s="32"/>
      <c r="U16" s="32"/>
      <c r="V16" s="32"/>
    </row>
    <row r="17" spans="1:176" s="59" customFormat="1" ht="33.75" x14ac:dyDescent="0.5">
      <c r="A17" s="104" t="str">
        <f>EW17</f>
        <v xml:space="preserve">Prepared by Md. Hasan Mahmud Tuhin </v>
      </c>
      <c r="B17" s="104"/>
      <c r="C17" s="104"/>
      <c r="D17" s="104"/>
      <c r="E17" s="104"/>
      <c r="F17" s="104"/>
      <c r="G17" s="104"/>
      <c r="H17" s="104"/>
      <c r="I17" s="104"/>
      <c r="J17" s="104"/>
      <c r="K17" s="104"/>
      <c r="L17" s="104"/>
      <c r="M17" s="104"/>
      <c r="N17" s="104"/>
      <c r="O17" s="104"/>
      <c r="P17" s="104"/>
      <c r="Q17" s="104"/>
      <c r="R17" s="104"/>
      <c r="S17" s="104"/>
      <c r="T17" s="104"/>
      <c r="U17" s="104"/>
      <c r="V17" s="104"/>
      <c r="W17" s="104"/>
      <c r="EW17" s="105" t="s">
        <v>51</v>
      </c>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row>
    <row r="18" spans="1:176" s="59" customFormat="1" ht="28.5" x14ac:dyDescent="0.45">
      <c r="A18" s="107" t="str">
        <f>EW18</f>
        <v xml:space="preserve">Professional Website: </v>
      </c>
      <c r="B18" s="107"/>
      <c r="C18" s="107"/>
      <c r="D18" s="107"/>
      <c r="E18" s="107"/>
      <c r="F18" s="107"/>
      <c r="G18" s="107"/>
      <c r="H18" s="107"/>
      <c r="I18" s="107"/>
      <c r="J18" s="107"/>
      <c r="K18" s="107"/>
      <c r="L18" s="74" t="str">
        <f>'ট্যাক্স হিসাব - পুরুষ'!$I$21</f>
        <v>https://hasanhmt.com</v>
      </c>
      <c r="M18" s="74"/>
      <c r="N18" s="74"/>
      <c r="O18" s="74"/>
      <c r="P18" s="74"/>
      <c r="Q18" s="74"/>
      <c r="R18" s="74"/>
      <c r="S18" s="74"/>
      <c r="T18" s="74"/>
      <c r="U18" s="74"/>
      <c r="V18" s="74"/>
      <c r="W18" s="74"/>
      <c r="X18" s="74"/>
      <c r="Y18" s="74"/>
      <c r="EW18" s="60" t="s">
        <v>52</v>
      </c>
      <c r="EX18" s="60"/>
      <c r="EY18" s="60"/>
      <c r="EZ18" s="60"/>
      <c r="FA18" s="60"/>
      <c r="FB18" s="60"/>
      <c r="FC18" s="60"/>
      <c r="FD18" s="60"/>
      <c r="FE18" s="60"/>
      <c r="FG18" s="106" t="s">
        <v>49</v>
      </c>
      <c r="FH18" s="106"/>
      <c r="FI18" s="106"/>
      <c r="FJ18" s="106"/>
      <c r="FK18" s="106"/>
      <c r="FL18" s="106"/>
      <c r="FM18" s="106"/>
      <c r="FN18" s="106"/>
      <c r="FO18" s="106"/>
      <c r="FP18" s="106"/>
      <c r="FQ18" s="106"/>
      <c r="FR18" s="106"/>
      <c r="FS18" s="106"/>
      <c r="FT18" s="106"/>
    </row>
    <row r="19" spans="1:176" ht="21" x14ac:dyDescent="0.35">
      <c r="A19" s="32"/>
      <c r="B19" s="32"/>
      <c r="C19" s="32"/>
      <c r="D19" s="32"/>
      <c r="E19" s="32"/>
      <c r="F19" s="32"/>
      <c r="G19" s="32"/>
      <c r="H19" s="32"/>
      <c r="I19" s="32"/>
      <c r="J19" s="32"/>
    </row>
    <row r="21" spans="1:176" ht="21.75" x14ac:dyDescent="0.3">
      <c r="P21" s="30"/>
    </row>
    <row r="22" spans="1:176" ht="21.75" x14ac:dyDescent="0.3">
      <c r="P22" s="31"/>
    </row>
    <row r="23" spans="1:176" ht="21.75" x14ac:dyDescent="0.3">
      <c r="P23" s="30"/>
    </row>
  </sheetData>
  <sheetProtection algorithmName="SHA-512" hashValue="JPheQ+hUO91eVGEDlMX3dIgJg64AfEO4HHHw6zSfbKiTXxayifm+69e2J9zIXps/scWqQda2Pk4CxhDQmL0wmg==" saltValue="85rJzF85+/LsVH0Yhsedsw==" spinCount="100000" sheet="1" objects="1" scenarios="1"/>
  <mergeCells count="43">
    <mergeCell ref="EW17:FS17"/>
    <mergeCell ref="FG18:FT18"/>
    <mergeCell ref="A18:K18"/>
    <mergeCell ref="B2:I2"/>
    <mergeCell ref="B3:I3"/>
    <mergeCell ref="J3:P3"/>
    <mergeCell ref="J2:P2"/>
    <mergeCell ref="Q2:S2"/>
    <mergeCell ref="Q3:S3"/>
    <mergeCell ref="U2:AN6"/>
    <mergeCell ref="B13:AO14"/>
    <mergeCell ref="AQ8:AZ8"/>
    <mergeCell ref="AQ9:AR9"/>
    <mergeCell ref="AQ10:AZ10"/>
    <mergeCell ref="I8:N9"/>
    <mergeCell ref="BU1:BU3"/>
    <mergeCell ref="CZ2:DM2"/>
    <mergeCell ref="AQ2:AZ3"/>
    <mergeCell ref="I10:N11"/>
    <mergeCell ref="O8:AO8"/>
    <mergeCell ref="AE11:AG11"/>
    <mergeCell ref="AK10:AL10"/>
    <mergeCell ref="AK11:AL11"/>
    <mergeCell ref="AH10:AJ10"/>
    <mergeCell ref="AH11:AJ11"/>
    <mergeCell ref="W10:Y10"/>
    <mergeCell ref="Z10:AD10"/>
    <mergeCell ref="W11:Y11"/>
    <mergeCell ref="W9:AD9"/>
    <mergeCell ref="AE9:AJ9"/>
    <mergeCell ref="Z11:AD11"/>
    <mergeCell ref="B8:H11"/>
    <mergeCell ref="AK9:AO9"/>
    <mergeCell ref="AM10:AO10"/>
    <mergeCell ref="AM11:AO11"/>
    <mergeCell ref="L18:Y18"/>
    <mergeCell ref="AE10:AG10"/>
    <mergeCell ref="O10:Q10"/>
    <mergeCell ref="O11:Q11"/>
    <mergeCell ref="R10:V10"/>
    <mergeCell ref="R11:V11"/>
    <mergeCell ref="O9:V9"/>
    <mergeCell ref="A17:W17"/>
  </mergeCells>
  <conditionalFormatting sqref="J2">
    <cfRule type="containsBlanks" dxfId="8" priority="1">
      <formula>LEN(TRIM(J2))=0</formula>
    </cfRule>
  </conditionalFormatting>
  <hyperlinks>
    <hyperlink ref="O9:V9" location="'ট্যাক্স হিসাব - পুরুষ'!A1" display="পুরুষ " xr:uid="{CEB487F6-421A-4A3E-8787-4476EC051415}"/>
    <hyperlink ref="W9:AD9" location="'ট্যাক্স হিসাব - মহিলা'!A1" display="মহিলা" xr:uid="{11AB96B9-5347-48E9-914C-09C5EF064F52}"/>
    <hyperlink ref="AE9:AJ9" location="'ট্যাক্স হিসাব - প্রতিবন্ধী'!A1" display="প্রতিবন্ধী" xr:uid="{DED69D4C-C254-425C-9DE9-1EB81066E77B}"/>
    <hyperlink ref="AK9:AO9" location="'ট্যাক্স হিসাব - মুক্তিযোদ্ধা'!A1" display="মুক্তিযোদ্ধা" xr:uid="{09276DF8-3252-4AB7-A0B6-EC52382CBD5B}"/>
    <hyperlink ref="B13:AO14" r:id="rId1" display="রেফারেন্সঃ  Income Tax Nirdeshika (2022-2023) , চতুর্থ ভাগ (করদায় পরিগননা)" xr:uid="{B54014A1-C14C-433B-86F0-21FE7E830BB9}"/>
    <hyperlink ref="L18:Y18" r:id="rId2" display="https://hasanhmt.com/" xr:uid="{D01A9348-48F3-45B5-A6C5-37BD05E6AFFD}"/>
  </hyperlinks>
  <pageMargins left="0.7" right="0.7" top="0.75" bottom="0.75" header="0.3" footer="0.3"/>
  <pageSetup scale="7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185C-3300-49AB-A7BF-CBC745C9D972}">
  <sheetPr>
    <tabColor rgb="FFFFC000"/>
  </sheetPr>
  <dimension ref="A1:GU21"/>
  <sheetViews>
    <sheetView tabSelected="1" view="pageBreakPreview" zoomScale="85" zoomScaleNormal="100" zoomScaleSheetLayoutView="85" workbookViewId="0">
      <selection activeCell="C12" sqref="C12:E13"/>
    </sheetView>
  </sheetViews>
  <sheetFormatPr defaultRowHeight="18.75" x14ac:dyDescent="0.3"/>
  <cols>
    <col min="1" max="5" width="4.28515625" style="1" customWidth="1"/>
    <col min="6" max="6" width="1.85546875" style="1" customWidth="1"/>
    <col min="7" max="7" width="3.85546875" style="1" customWidth="1"/>
    <col min="8" max="9" width="3.7109375" style="1" customWidth="1"/>
    <col min="10" max="10" width="2.85546875" style="1" customWidth="1"/>
    <col min="11" max="11" width="3.85546875" style="1" customWidth="1"/>
    <col min="12" max="13" width="3.7109375" style="1" customWidth="1"/>
    <col min="14" max="14" width="2.28515625" style="1" customWidth="1"/>
    <col min="15" max="21" width="3.7109375" style="1" customWidth="1"/>
    <col min="22" max="23" width="2.140625" style="1" customWidth="1"/>
    <col min="24" max="30" width="3.7109375" style="1" customWidth="1"/>
    <col min="31" max="34" width="3.7109375" style="17" customWidth="1"/>
    <col min="35" max="35" width="6.140625" style="1" customWidth="1"/>
    <col min="36" max="36" width="7" style="1" customWidth="1"/>
    <col min="37" max="40" width="4.7109375" style="1" customWidth="1"/>
    <col min="41" max="137" width="4.5703125" style="1" customWidth="1"/>
    <col min="138" max="138" width="88.7109375" style="1" customWidth="1"/>
    <col min="139" max="139" width="35.140625" style="1" customWidth="1"/>
    <col min="140" max="140" width="4.7109375" style="1" customWidth="1"/>
    <col min="141" max="141" width="4.5703125" style="1" customWidth="1"/>
    <col min="142" max="144" width="4.7109375" style="1" customWidth="1"/>
    <col min="145" max="145" width="13.140625" style="1" customWidth="1"/>
    <col min="146" max="149" width="7" style="1" customWidth="1"/>
    <col min="150" max="150" width="13.85546875" style="1" customWidth="1"/>
    <col min="151" max="151" width="4" style="1" customWidth="1"/>
    <col min="152" max="152" width="9" style="1" customWidth="1"/>
    <col min="153" max="154" width="3.85546875" style="1" customWidth="1"/>
    <col min="155" max="155" width="11.42578125" style="1" customWidth="1"/>
    <col min="156" max="156" width="3.85546875" style="1" customWidth="1"/>
    <col min="157" max="168" width="7" style="1" customWidth="1"/>
    <col min="169" max="171" width="3.85546875" style="1" customWidth="1"/>
    <col min="172" max="173" width="2.42578125" style="1" customWidth="1"/>
    <col min="174" max="174" width="2.85546875" style="1" customWidth="1"/>
    <col min="175" max="180" width="3.85546875" style="1" customWidth="1"/>
    <col min="181" max="182" width="2.42578125" style="1" customWidth="1"/>
    <col min="183" max="184" width="3" style="1" customWidth="1"/>
    <col min="185" max="16384" width="9.140625" style="1"/>
  </cols>
  <sheetData>
    <row r="1" spans="1:203" ht="34.5" customHeight="1" thickBot="1" x14ac:dyDescent="0.4">
      <c r="A1" s="145" t="s">
        <v>50</v>
      </c>
      <c r="B1" s="145"/>
      <c r="C1" s="145"/>
      <c r="D1" s="145"/>
      <c r="E1" s="145"/>
      <c r="F1" s="145"/>
      <c r="G1" s="146" t="s">
        <v>49</v>
      </c>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ED1" s="58" t="s">
        <v>51</v>
      </c>
      <c r="FC1" s="38"/>
    </row>
    <row r="2" spans="1:203" s="3" customFormat="1" ht="21" customHeight="1" x14ac:dyDescent="0.25">
      <c r="A2" s="198" t="s">
        <v>11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212" t="s">
        <v>20</v>
      </c>
      <c r="AF2" s="213"/>
      <c r="AG2" s="213"/>
      <c r="AH2" s="213"/>
      <c r="AI2" s="213"/>
      <c r="AJ2" s="213"/>
      <c r="AK2" s="213"/>
      <c r="AL2" s="213"/>
      <c r="AM2" s="213"/>
      <c r="AN2" s="214"/>
      <c r="AO2" s="2"/>
      <c r="AP2" s="218" t="s">
        <v>38</v>
      </c>
      <c r="AQ2" s="219"/>
      <c r="AR2" s="219"/>
      <c r="AS2" s="220"/>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27" t="s">
        <v>52</v>
      </c>
      <c r="EE2" s="227"/>
      <c r="EF2" s="227"/>
      <c r="EG2" s="227"/>
      <c r="EH2" s="227"/>
      <c r="EI2" s="227"/>
      <c r="EJ2" s="227"/>
      <c r="EK2" s="139" t="s">
        <v>49</v>
      </c>
      <c r="EL2" s="139"/>
      <c r="EM2" s="139"/>
      <c r="EN2" s="139"/>
      <c r="EO2" s="139"/>
      <c r="EP2" s="139"/>
      <c r="EQ2" s="139"/>
      <c r="ER2" s="139"/>
      <c r="ES2" s="139"/>
      <c r="ET2" s="139"/>
      <c r="EU2" s="139"/>
      <c r="EV2" s="139"/>
      <c r="EW2" s="139"/>
      <c r="EX2" s="139"/>
      <c r="EY2" s="2"/>
      <c r="EZ2" s="2"/>
      <c r="FA2" s="2"/>
      <c r="FB2" s="2"/>
      <c r="FC2" s="38"/>
      <c r="FD2" s="2"/>
      <c r="FE2" s="2"/>
      <c r="FF2" s="2"/>
      <c r="FG2" s="2"/>
      <c r="FH2" s="2"/>
      <c r="FI2" s="2"/>
      <c r="FJ2" s="2"/>
      <c r="FO2" s="46" t="s">
        <v>31</v>
      </c>
      <c r="FP2" s="4"/>
      <c r="FQ2" s="4"/>
      <c r="FR2" s="4"/>
      <c r="FS2" s="4"/>
      <c r="FT2" s="4"/>
      <c r="FU2" s="4"/>
      <c r="FV2" s="4"/>
      <c r="FW2" s="4"/>
      <c r="FX2" s="5"/>
      <c r="FY2" s="5"/>
      <c r="FZ2" s="5"/>
      <c r="GA2" s="5"/>
      <c r="GH2" s="195" t="s">
        <v>19</v>
      </c>
      <c r="GI2" s="196"/>
      <c r="GJ2" s="196"/>
      <c r="GK2" s="196"/>
      <c r="GL2" s="196"/>
      <c r="GM2" s="196"/>
      <c r="GN2" s="196"/>
      <c r="GO2" s="196"/>
      <c r="GP2" s="196"/>
      <c r="GQ2" s="196"/>
      <c r="GR2" s="196"/>
      <c r="GS2" s="196"/>
      <c r="GT2" s="196"/>
      <c r="GU2" s="197"/>
    </row>
    <row r="3" spans="1:203" s="3" customFormat="1" ht="21" customHeight="1" x14ac:dyDescent="0.2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8">
        <f>'ট্যাক্স হিসাব '!$J$2</f>
        <v>192000</v>
      </c>
      <c r="AF3" s="209"/>
      <c r="AG3" s="209"/>
      <c r="AH3" s="209"/>
      <c r="AI3" s="209"/>
      <c r="AJ3" s="209"/>
      <c r="AK3" s="204" t="s">
        <v>21</v>
      </c>
      <c r="AL3" s="204"/>
      <c r="AM3" s="204"/>
      <c r="AN3" s="205"/>
      <c r="AO3" s="6"/>
      <c r="AP3" s="221"/>
      <c r="AQ3" s="222"/>
      <c r="AR3" s="222"/>
      <c r="AS3" s="223"/>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1"/>
      <c r="EE3" s="1"/>
      <c r="EF3" s="1"/>
      <c r="EG3" s="1"/>
      <c r="EH3" s="1"/>
      <c r="EI3" s="1"/>
      <c r="EJ3" s="1"/>
      <c r="EK3" s="1"/>
      <c r="EL3" s="1"/>
      <c r="EM3" s="1"/>
      <c r="EN3" s="1"/>
      <c r="EO3" s="1"/>
      <c r="EP3" s="1"/>
      <c r="EQ3" s="1"/>
      <c r="ER3" s="1"/>
      <c r="ES3" s="1"/>
      <c r="ET3" s="1"/>
      <c r="EU3" s="1"/>
      <c r="EV3" s="1"/>
      <c r="EW3" s="1"/>
      <c r="EX3" s="1"/>
      <c r="EY3" s="6"/>
      <c r="EZ3" s="6"/>
      <c r="FA3" s="6"/>
      <c r="FB3" s="6"/>
      <c r="FC3" s="38"/>
      <c r="FD3" s="6"/>
      <c r="FE3" s="6"/>
      <c r="FF3" s="6"/>
      <c r="FG3" s="6"/>
      <c r="FH3" s="6"/>
      <c r="FI3" s="6"/>
      <c r="FJ3" s="6"/>
      <c r="FO3" s="47" t="s">
        <v>32</v>
      </c>
      <c r="GH3" s="7"/>
      <c r="GI3" s="8"/>
      <c r="GJ3" s="8"/>
      <c r="GK3" s="8"/>
      <c r="GL3" s="8"/>
      <c r="GM3" s="8"/>
      <c r="GN3" s="8"/>
      <c r="GO3" s="8"/>
      <c r="GP3" s="8"/>
      <c r="GQ3" s="8"/>
      <c r="GR3" s="8"/>
      <c r="GS3" s="8"/>
      <c r="GT3" s="8"/>
      <c r="GU3" s="9"/>
    </row>
    <row r="4" spans="1:203" s="3" customFormat="1" ht="21" customHeight="1" x14ac:dyDescent="0.25">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6" t="s">
        <v>22</v>
      </c>
      <c r="AF4" s="207"/>
      <c r="AG4" s="207"/>
      <c r="AH4" s="207"/>
      <c r="AI4" s="207"/>
      <c r="AJ4" s="207"/>
      <c r="AK4" s="210">
        <f>'ট্যাক্স হিসাব '!$J$3</f>
        <v>2688000</v>
      </c>
      <c r="AL4" s="210"/>
      <c r="AM4" s="210"/>
      <c r="AN4" s="211"/>
      <c r="AO4" s="10"/>
      <c r="AP4" s="221"/>
      <c r="AQ4" s="222"/>
      <c r="AR4" s="222"/>
      <c r="AS4" s="223"/>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38"/>
      <c r="EI4" s="10"/>
      <c r="EJ4" s="10"/>
      <c r="EK4" s="10"/>
      <c r="EL4" s="10"/>
      <c r="EM4" s="10"/>
      <c r="EN4" s="10"/>
      <c r="EO4" s="10"/>
      <c r="FM4" s="7"/>
      <c r="FN4" s="8"/>
      <c r="FO4" s="8"/>
      <c r="FP4" s="8"/>
      <c r="FQ4" s="8"/>
      <c r="FR4" s="8"/>
      <c r="FS4" s="8"/>
      <c r="FT4" s="8"/>
      <c r="FU4" s="8"/>
      <c r="FV4" s="8"/>
      <c r="FW4" s="8"/>
      <c r="FX4" s="8"/>
      <c r="FY4" s="8"/>
      <c r="FZ4" s="9"/>
    </row>
    <row r="5" spans="1:203" ht="22.5" thickBot="1" x14ac:dyDescent="0.45">
      <c r="A5" s="215" t="s">
        <v>2</v>
      </c>
      <c r="B5" s="216"/>
      <c r="C5" s="216"/>
      <c r="D5" s="216"/>
      <c r="E5" s="216"/>
      <c r="F5" s="216"/>
      <c r="G5" s="216"/>
      <c r="H5" s="216"/>
      <c r="I5" s="216"/>
      <c r="J5" s="216"/>
      <c r="K5" s="216"/>
      <c r="L5" s="216"/>
      <c r="M5" s="216"/>
      <c r="N5" s="216"/>
      <c r="O5" s="216"/>
      <c r="P5" s="216"/>
      <c r="Q5" s="216"/>
      <c r="R5" s="216"/>
      <c r="S5" s="216"/>
      <c r="T5" s="216"/>
      <c r="U5" s="217"/>
      <c r="V5" s="215" t="s">
        <v>3</v>
      </c>
      <c r="W5" s="216"/>
      <c r="X5" s="217"/>
      <c r="Y5" s="215" t="s">
        <v>6</v>
      </c>
      <c r="Z5" s="216"/>
      <c r="AA5" s="216"/>
      <c r="AB5" s="216"/>
      <c r="AC5" s="216"/>
      <c r="AD5" s="217"/>
      <c r="AE5" s="177" t="s">
        <v>23</v>
      </c>
      <c r="AF5" s="178"/>
      <c r="AG5" s="178"/>
      <c r="AH5" s="178"/>
      <c r="AI5" s="178"/>
      <c r="AJ5" s="178"/>
      <c r="AK5" s="178"/>
      <c r="AL5" s="178"/>
      <c r="AM5" s="178"/>
      <c r="AN5" s="179"/>
      <c r="AO5" s="11"/>
      <c r="AP5" s="224"/>
      <c r="AQ5" s="225"/>
      <c r="AR5" s="225"/>
      <c r="AS5" s="226"/>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T5" s="48" t="s">
        <v>24</v>
      </c>
      <c r="EU5" s="12"/>
      <c r="EV5" s="48" t="s">
        <v>25</v>
      </c>
      <c r="FM5" s="162" t="s">
        <v>15</v>
      </c>
      <c r="FN5" s="163"/>
      <c r="FO5" s="163"/>
      <c r="FP5" s="163"/>
      <c r="FQ5" s="163"/>
      <c r="FR5" s="49" t="s">
        <v>14</v>
      </c>
      <c r="FS5" s="163" t="s">
        <v>16</v>
      </c>
      <c r="FT5" s="163"/>
      <c r="FU5" s="163"/>
      <c r="FV5" s="163"/>
      <c r="FW5" s="163"/>
      <c r="FX5" s="163"/>
      <c r="FY5" s="163"/>
      <c r="FZ5" s="164"/>
    </row>
    <row r="6" spans="1:203" ht="19.5" x14ac:dyDescent="0.35">
      <c r="A6" s="148" t="s">
        <v>0</v>
      </c>
      <c r="B6" s="141"/>
      <c r="C6" s="140">
        <v>300000</v>
      </c>
      <c r="D6" s="140"/>
      <c r="E6" s="140"/>
      <c r="F6" s="50" t="s">
        <v>17</v>
      </c>
      <c r="G6" s="140">
        <v>0</v>
      </c>
      <c r="H6" s="140"/>
      <c r="I6" s="140"/>
      <c r="J6" s="50" t="s">
        <v>14</v>
      </c>
      <c r="K6" s="140">
        <f>C6</f>
        <v>300000</v>
      </c>
      <c r="L6" s="140"/>
      <c r="M6" s="140"/>
      <c r="N6" s="50" t="s">
        <v>18</v>
      </c>
      <c r="O6" s="141" t="s">
        <v>1</v>
      </c>
      <c r="P6" s="141"/>
      <c r="Q6" s="141"/>
      <c r="R6" s="141"/>
      <c r="S6" s="141"/>
      <c r="T6" s="141"/>
      <c r="U6" s="141"/>
      <c r="V6" s="142">
        <v>0</v>
      </c>
      <c r="W6" s="143"/>
      <c r="X6" s="51" t="s">
        <v>5</v>
      </c>
      <c r="Y6" s="182">
        <v>0</v>
      </c>
      <c r="Z6" s="183"/>
      <c r="AA6" s="183"/>
      <c r="AB6" s="183"/>
      <c r="AC6" s="183"/>
      <c r="AD6" s="184"/>
      <c r="AE6" s="167">
        <v>0</v>
      </c>
      <c r="AF6" s="168"/>
      <c r="AG6" s="168"/>
      <c r="AH6" s="168"/>
      <c r="AI6" s="169" t="s">
        <v>13</v>
      </c>
      <c r="AJ6" s="169"/>
      <c r="AK6" s="169"/>
      <c r="AL6" s="169"/>
      <c r="AM6" s="169"/>
      <c r="AN6" s="170"/>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T6" s="52">
        <v>0</v>
      </c>
      <c r="EU6" s="52" t="s">
        <v>14</v>
      </c>
      <c r="EV6" s="52">
        <v>300000</v>
      </c>
      <c r="EW6" s="53">
        <v>6</v>
      </c>
      <c r="EX6" s="14"/>
      <c r="EY6" s="54">
        <f>IF($AK$4&lt;G7,A,0)</f>
        <v>0</v>
      </c>
      <c r="EZ6" s="14"/>
      <c r="FM6" s="176">
        <f t="shared" ref="FM6:FM11" si="0">IFERROR(G6/12,0)</f>
        <v>0</v>
      </c>
      <c r="FN6" s="140"/>
      <c r="FO6" s="140"/>
      <c r="FP6" s="159" t="s">
        <v>13</v>
      </c>
      <c r="FQ6" s="159"/>
      <c r="FR6" s="50" t="s">
        <v>14</v>
      </c>
      <c r="FS6" s="140">
        <f t="shared" ref="FS6:FS11" si="1">IFERROR(K6/12,0)</f>
        <v>25000</v>
      </c>
      <c r="FT6" s="140"/>
      <c r="FU6" s="140"/>
      <c r="FV6" s="140"/>
      <c r="FW6" s="140"/>
      <c r="FX6" s="140"/>
      <c r="FY6" s="159" t="s">
        <v>13</v>
      </c>
      <c r="FZ6" s="160"/>
    </row>
    <row r="7" spans="1:203" ht="19.5" x14ac:dyDescent="0.35">
      <c r="A7" s="148" t="s">
        <v>4</v>
      </c>
      <c r="B7" s="141"/>
      <c r="C7" s="140">
        <v>100000</v>
      </c>
      <c r="D7" s="140"/>
      <c r="E7" s="140"/>
      <c r="F7" s="50" t="s">
        <v>17</v>
      </c>
      <c r="G7" s="140">
        <f>K6+1</f>
        <v>300001</v>
      </c>
      <c r="H7" s="140"/>
      <c r="I7" s="140"/>
      <c r="J7" s="50" t="s">
        <v>14</v>
      </c>
      <c r="K7" s="140">
        <f>C6+C7</f>
        <v>400000</v>
      </c>
      <c r="L7" s="140"/>
      <c r="M7" s="140"/>
      <c r="N7" s="50" t="s">
        <v>18</v>
      </c>
      <c r="O7" s="141" t="s">
        <v>1</v>
      </c>
      <c r="P7" s="141"/>
      <c r="Q7" s="141"/>
      <c r="R7" s="141"/>
      <c r="S7" s="141"/>
      <c r="T7" s="141"/>
      <c r="U7" s="141"/>
      <c r="V7" s="142">
        <v>5</v>
      </c>
      <c r="W7" s="143"/>
      <c r="X7" s="51" t="s">
        <v>5</v>
      </c>
      <c r="Y7" s="182">
        <f>C7*V7/100</f>
        <v>5000</v>
      </c>
      <c r="Z7" s="183"/>
      <c r="AA7" s="183"/>
      <c r="AB7" s="183"/>
      <c r="AC7" s="183"/>
      <c r="AD7" s="184"/>
      <c r="AE7" s="142">
        <f>IF($AK$4&lt;G7,0,IF($AK$4&gt;K7,Y7,IF(AND($AK$4&gt;=G7,$AK$4&lt;=K7),($AK$4-K6)*V7%)))</f>
        <v>5000</v>
      </c>
      <c r="AF7" s="143"/>
      <c r="AG7" s="143"/>
      <c r="AH7" s="143"/>
      <c r="AI7" s="169" t="s">
        <v>13</v>
      </c>
      <c r="AJ7" s="169"/>
      <c r="AK7" s="169"/>
      <c r="AL7" s="169"/>
      <c r="AM7" s="169"/>
      <c r="AN7" s="170"/>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75" t="s">
        <v>37</v>
      </c>
      <c r="EI7" s="175"/>
      <c r="EJ7" s="175"/>
      <c r="EK7" s="13"/>
      <c r="EL7" s="161">
        <f>IF($AK$4&lt;G7,0,IF($AK$4&gt;K7,Y7,$AK$4-K6))</f>
        <v>5000</v>
      </c>
      <c r="EM7" s="161"/>
      <c r="EN7" s="161"/>
      <c r="EO7" s="55">
        <f>EL7*V7%</f>
        <v>250</v>
      </c>
      <c r="ET7" s="52">
        <v>300001</v>
      </c>
      <c r="EU7" s="52" t="s">
        <v>14</v>
      </c>
      <c r="EV7" s="52">
        <v>400000</v>
      </c>
      <c r="EW7" s="53">
        <v>7</v>
      </c>
      <c r="EX7" s="14"/>
      <c r="EY7" s="56" t="e">
        <f>IF($AK$4&lt;300001,0,(IF(AK4=400000=B,IF(AND($AK$4&gt;AA6,$AK$4&lt;=AA7),BB,0))))</f>
        <v>#NAME?</v>
      </c>
      <c r="EZ7" s="15"/>
      <c r="FA7" s="15"/>
      <c r="FB7" s="15"/>
      <c r="FM7" s="176">
        <f t="shared" si="0"/>
        <v>25000.083333333332</v>
      </c>
      <c r="FN7" s="140"/>
      <c r="FO7" s="140"/>
      <c r="FP7" s="159" t="s">
        <v>13</v>
      </c>
      <c r="FQ7" s="159"/>
      <c r="FR7" s="50" t="s">
        <v>14</v>
      </c>
      <c r="FS7" s="140">
        <f t="shared" si="1"/>
        <v>33333.333333333336</v>
      </c>
      <c r="FT7" s="140"/>
      <c r="FU7" s="140"/>
      <c r="FV7" s="140"/>
      <c r="FW7" s="140"/>
      <c r="FX7" s="140"/>
      <c r="FY7" s="159" t="s">
        <v>13</v>
      </c>
      <c r="FZ7" s="160"/>
    </row>
    <row r="8" spans="1:203" ht="19.5" x14ac:dyDescent="0.35">
      <c r="A8" s="148" t="s">
        <v>4</v>
      </c>
      <c r="B8" s="141"/>
      <c r="C8" s="140">
        <v>300000</v>
      </c>
      <c r="D8" s="140"/>
      <c r="E8" s="140"/>
      <c r="F8" s="50" t="s">
        <v>17</v>
      </c>
      <c r="G8" s="140">
        <f>K7+1</f>
        <v>400001</v>
      </c>
      <c r="H8" s="140"/>
      <c r="I8" s="140"/>
      <c r="J8" s="50" t="s">
        <v>14</v>
      </c>
      <c r="K8" s="140">
        <f>K7+C8</f>
        <v>700000</v>
      </c>
      <c r="L8" s="140"/>
      <c r="M8" s="140"/>
      <c r="N8" s="50" t="s">
        <v>18</v>
      </c>
      <c r="O8" s="141" t="s">
        <v>1</v>
      </c>
      <c r="P8" s="141"/>
      <c r="Q8" s="141"/>
      <c r="R8" s="141"/>
      <c r="S8" s="141"/>
      <c r="T8" s="141"/>
      <c r="U8" s="141"/>
      <c r="V8" s="142">
        <v>10</v>
      </c>
      <c r="W8" s="143"/>
      <c r="X8" s="51" t="s">
        <v>5</v>
      </c>
      <c r="Y8" s="182">
        <f>C8*V8/100</f>
        <v>30000</v>
      </c>
      <c r="Z8" s="183"/>
      <c r="AA8" s="183"/>
      <c r="AB8" s="183"/>
      <c r="AC8" s="183"/>
      <c r="AD8" s="184"/>
      <c r="AE8" s="142">
        <f t="shared" ref="AE8:AE10" si="2">IF($AK$4&lt;G8,0,IF($AK$4&gt;K8,Y8,IF(AND($AK$4&gt;=G8,$AK$4&lt;=K8),($AK$4-K7)*V8%)))</f>
        <v>30000</v>
      </c>
      <c r="AF8" s="143"/>
      <c r="AG8" s="143"/>
      <c r="AH8" s="143"/>
      <c r="AI8" s="169" t="s">
        <v>13</v>
      </c>
      <c r="AJ8" s="169"/>
      <c r="AK8" s="169"/>
      <c r="AL8" s="169"/>
      <c r="AM8" s="169"/>
      <c r="AN8" s="170"/>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75" t="s">
        <v>36</v>
      </c>
      <c r="EI8" s="175"/>
      <c r="EJ8" s="175"/>
      <c r="EK8" s="13"/>
      <c r="EL8" s="161">
        <f>IF($AK$4&lt;G8,0,IF($AK$4&gt;K8,Y8,$AK$4-K7))</f>
        <v>30000</v>
      </c>
      <c r="EM8" s="161"/>
      <c r="EN8" s="161"/>
      <c r="EO8" s="55">
        <f>EL8*V8%</f>
        <v>3000</v>
      </c>
      <c r="ET8" s="52">
        <v>400001</v>
      </c>
      <c r="EU8" s="52" t="s">
        <v>14</v>
      </c>
      <c r="EV8" s="52">
        <v>700000</v>
      </c>
      <c r="EW8" s="53">
        <v>8</v>
      </c>
      <c r="EX8" s="14"/>
      <c r="EY8" s="54">
        <f>IF($AK$4&lt;G9,A,0)</f>
        <v>0</v>
      </c>
      <c r="EZ8" s="14"/>
      <c r="FA8" s="57" t="s">
        <v>28</v>
      </c>
      <c r="FM8" s="230">
        <f t="shared" si="0"/>
        <v>33333.416666666664</v>
      </c>
      <c r="FN8" s="174"/>
      <c r="FO8" s="174"/>
      <c r="FP8" s="180" t="s">
        <v>13</v>
      </c>
      <c r="FQ8" s="180"/>
      <c r="FR8" s="49" t="s">
        <v>14</v>
      </c>
      <c r="FS8" s="174">
        <f t="shared" si="1"/>
        <v>58333.333333333336</v>
      </c>
      <c r="FT8" s="174"/>
      <c r="FU8" s="174"/>
      <c r="FV8" s="174"/>
      <c r="FW8" s="174"/>
      <c r="FX8" s="174"/>
      <c r="FY8" s="180" t="s">
        <v>13</v>
      </c>
      <c r="FZ8" s="181"/>
    </row>
    <row r="9" spans="1:203" ht="19.5" customHeight="1" x14ac:dyDescent="0.35">
      <c r="A9" s="148" t="s">
        <v>4</v>
      </c>
      <c r="B9" s="141"/>
      <c r="C9" s="140">
        <v>400000</v>
      </c>
      <c r="D9" s="140"/>
      <c r="E9" s="140"/>
      <c r="F9" s="50" t="s">
        <v>17</v>
      </c>
      <c r="G9" s="140">
        <f t="shared" ref="G9:G11" si="3">K8+1</f>
        <v>700001</v>
      </c>
      <c r="H9" s="140"/>
      <c r="I9" s="140"/>
      <c r="J9" s="50" t="s">
        <v>14</v>
      </c>
      <c r="K9" s="140">
        <f>K8+C9</f>
        <v>1100000</v>
      </c>
      <c r="L9" s="140"/>
      <c r="M9" s="140"/>
      <c r="N9" s="50" t="s">
        <v>18</v>
      </c>
      <c r="O9" s="141" t="s">
        <v>1</v>
      </c>
      <c r="P9" s="141"/>
      <c r="Q9" s="141"/>
      <c r="R9" s="141"/>
      <c r="S9" s="141"/>
      <c r="T9" s="141"/>
      <c r="U9" s="141"/>
      <c r="V9" s="142">
        <v>15</v>
      </c>
      <c r="W9" s="143"/>
      <c r="X9" s="51" t="s">
        <v>5</v>
      </c>
      <c r="Y9" s="182">
        <f>C9*V9/100</f>
        <v>60000</v>
      </c>
      <c r="Z9" s="183"/>
      <c r="AA9" s="183"/>
      <c r="AB9" s="183"/>
      <c r="AC9" s="183"/>
      <c r="AD9" s="184"/>
      <c r="AE9" s="142">
        <f t="shared" si="2"/>
        <v>60000</v>
      </c>
      <c r="AF9" s="143"/>
      <c r="AG9" s="143"/>
      <c r="AH9" s="143"/>
      <c r="AI9" s="169" t="s">
        <v>13</v>
      </c>
      <c r="AJ9" s="169"/>
      <c r="AK9" s="169"/>
      <c r="AL9" s="169"/>
      <c r="AM9" s="169"/>
      <c r="AN9" s="170"/>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75" t="s">
        <v>35</v>
      </c>
      <c r="EI9" s="175"/>
      <c r="EJ9" s="175"/>
      <c r="EK9" s="13"/>
      <c r="EL9" s="161">
        <f>IF($AK$4&lt;G9,0,IF($AK$4&gt;K9,Y9,$AK$4-K8))</f>
        <v>60000</v>
      </c>
      <c r="EM9" s="161"/>
      <c r="EN9" s="161"/>
      <c r="EO9" s="55">
        <f>EL9*V9%</f>
        <v>9000</v>
      </c>
      <c r="ET9" s="52">
        <v>700001</v>
      </c>
      <c r="EU9" s="52" t="s">
        <v>14</v>
      </c>
      <c r="EV9" s="52">
        <v>1100000</v>
      </c>
      <c r="EW9" s="53">
        <v>9</v>
      </c>
      <c r="EX9" s="14"/>
      <c r="EY9" s="54">
        <f>IF($AK$4&lt;G10,A,0)</f>
        <v>0</v>
      </c>
      <c r="EZ9" s="14"/>
      <c r="FA9" s="57" t="s">
        <v>29</v>
      </c>
      <c r="FM9" s="176">
        <f t="shared" si="0"/>
        <v>58333.416666666664</v>
      </c>
      <c r="FN9" s="140"/>
      <c r="FO9" s="140"/>
      <c r="FP9" s="159" t="s">
        <v>13</v>
      </c>
      <c r="FQ9" s="159"/>
      <c r="FR9" s="50" t="s">
        <v>14</v>
      </c>
      <c r="FS9" s="140">
        <f t="shared" si="1"/>
        <v>91666.666666666672</v>
      </c>
      <c r="FT9" s="140"/>
      <c r="FU9" s="140"/>
      <c r="FV9" s="140"/>
      <c r="FW9" s="140"/>
      <c r="FX9" s="140"/>
      <c r="FY9" s="159" t="s">
        <v>13</v>
      </c>
      <c r="FZ9" s="160"/>
    </row>
    <row r="10" spans="1:203" ht="19.5" x14ac:dyDescent="0.35">
      <c r="A10" s="148" t="s">
        <v>4</v>
      </c>
      <c r="B10" s="141"/>
      <c r="C10" s="140">
        <v>500000</v>
      </c>
      <c r="D10" s="140"/>
      <c r="E10" s="140"/>
      <c r="F10" s="50" t="s">
        <v>17</v>
      </c>
      <c r="G10" s="140">
        <f t="shared" si="3"/>
        <v>1100001</v>
      </c>
      <c r="H10" s="140"/>
      <c r="I10" s="140"/>
      <c r="J10" s="50" t="s">
        <v>14</v>
      </c>
      <c r="K10" s="140">
        <f>K9+C10</f>
        <v>1600000</v>
      </c>
      <c r="L10" s="140"/>
      <c r="M10" s="140"/>
      <c r="N10" s="50" t="s">
        <v>18</v>
      </c>
      <c r="O10" s="141" t="s">
        <v>1</v>
      </c>
      <c r="P10" s="141"/>
      <c r="Q10" s="141"/>
      <c r="R10" s="141"/>
      <c r="S10" s="141"/>
      <c r="T10" s="141"/>
      <c r="U10" s="141"/>
      <c r="V10" s="142">
        <v>20</v>
      </c>
      <c r="W10" s="143"/>
      <c r="X10" s="51" t="s">
        <v>5</v>
      </c>
      <c r="Y10" s="182">
        <f>C10*V10/100</f>
        <v>100000</v>
      </c>
      <c r="Z10" s="183"/>
      <c r="AA10" s="183"/>
      <c r="AB10" s="183"/>
      <c r="AC10" s="183"/>
      <c r="AD10" s="184"/>
      <c r="AE10" s="142">
        <f t="shared" si="2"/>
        <v>100000</v>
      </c>
      <c r="AF10" s="143"/>
      <c r="AG10" s="143"/>
      <c r="AH10" s="143"/>
      <c r="AI10" s="169" t="s">
        <v>13</v>
      </c>
      <c r="AJ10" s="169"/>
      <c r="AK10" s="169"/>
      <c r="AL10" s="169"/>
      <c r="AM10" s="169"/>
      <c r="AN10" s="170"/>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75" t="s">
        <v>34</v>
      </c>
      <c r="EI10" s="175"/>
      <c r="EJ10" s="175"/>
      <c r="EK10" s="13"/>
      <c r="EL10" s="161">
        <f>IF($AK$4&lt;G10,0,IF($AK$4&gt;K10,Y10,$AK$4-K9))</f>
        <v>100000</v>
      </c>
      <c r="EM10" s="161"/>
      <c r="EN10" s="161"/>
      <c r="EO10" s="55">
        <f>EL10*V10%</f>
        <v>20000</v>
      </c>
      <c r="ET10" s="52">
        <v>1100001</v>
      </c>
      <c r="EU10" s="52" t="s">
        <v>14</v>
      </c>
      <c r="EV10" s="52">
        <v>1600000</v>
      </c>
      <c r="EW10" s="53">
        <v>10</v>
      </c>
      <c r="EX10" s="14"/>
      <c r="EY10" s="54">
        <f>IF($AK$4&lt;G11,A,0)</f>
        <v>0</v>
      </c>
      <c r="EZ10" s="14"/>
      <c r="FA10" s="57" t="s">
        <v>27</v>
      </c>
      <c r="FM10" s="186">
        <f t="shared" si="0"/>
        <v>91666.75</v>
      </c>
      <c r="FN10" s="185"/>
      <c r="FO10" s="185"/>
      <c r="FP10" s="180" t="s">
        <v>13</v>
      </c>
      <c r="FQ10" s="180"/>
      <c r="FR10" s="49" t="s">
        <v>14</v>
      </c>
      <c r="FS10" s="185">
        <f t="shared" si="1"/>
        <v>133333.33333333334</v>
      </c>
      <c r="FT10" s="185"/>
      <c r="FU10" s="185"/>
      <c r="FV10" s="185"/>
      <c r="FW10" s="185"/>
      <c r="FX10" s="185"/>
      <c r="FY10" s="180" t="s">
        <v>13</v>
      </c>
      <c r="FZ10" s="181"/>
    </row>
    <row r="11" spans="1:203" ht="20.25" customHeight="1" x14ac:dyDescent="0.35">
      <c r="A11" s="148" t="s">
        <v>8</v>
      </c>
      <c r="B11" s="141"/>
      <c r="C11" s="140">
        <v>3400000</v>
      </c>
      <c r="D11" s="140"/>
      <c r="E11" s="140"/>
      <c r="F11" s="50" t="s">
        <v>17</v>
      </c>
      <c r="G11" s="140">
        <f t="shared" si="3"/>
        <v>1600001</v>
      </c>
      <c r="H11" s="140"/>
      <c r="I11" s="140"/>
      <c r="J11" s="50" t="s">
        <v>14</v>
      </c>
      <c r="K11" s="141" t="s">
        <v>7</v>
      </c>
      <c r="L11" s="141"/>
      <c r="M11" s="141"/>
      <c r="N11" s="50" t="s">
        <v>18</v>
      </c>
      <c r="O11" s="141" t="s">
        <v>1</v>
      </c>
      <c r="P11" s="141"/>
      <c r="Q11" s="141"/>
      <c r="R11" s="141"/>
      <c r="S11" s="141"/>
      <c r="T11" s="141"/>
      <c r="U11" s="141"/>
      <c r="V11" s="142">
        <v>25</v>
      </c>
      <c r="W11" s="143"/>
      <c r="X11" s="51" t="s">
        <v>5</v>
      </c>
      <c r="Y11" s="182">
        <f>C11*V11/100</f>
        <v>850000</v>
      </c>
      <c r="Z11" s="183"/>
      <c r="AA11" s="183"/>
      <c r="AB11" s="183"/>
      <c r="AC11" s="183"/>
      <c r="AD11" s="184"/>
      <c r="AE11" s="142">
        <f>IF($AK$4&lt;G11,0,IF($AK$4&gt;K11,Y11,IF(AND($AK$4&gt;=G11,$AK$4&lt;=K11),($AK$4-K10)*V11%)))</f>
        <v>272000</v>
      </c>
      <c r="AF11" s="143"/>
      <c r="AG11" s="143"/>
      <c r="AH11" s="143"/>
      <c r="AI11" s="169" t="s">
        <v>13</v>
      </c>
      <c r="AJ11" s="169"/>
      <c r="AK11" s="169"/>
      <c r="AL11" s="169"/>
      <c r="AM11" s="169"/>
      <c r="AN11" s="170"/>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75" t="s">
        <v>33</v>
      </c>
      <c r="EI11" s="175"/>
      <c r="EJ11" s="175"/>
      <c r="EK11" s="13"/>
      <c r="EL11" s="161">
        <f>IF($AK$4&lt;G11,0,IF($AK$4&gt;K11,Y11,$AK$4-K10))</f>
        <v>1088000</v>
      </c>
      <c r="EM11" s="161"/>
      <c r="EN11" s="161"/>
      <c r="EO11" s="55">
        <f>EL11*V11%</f>
        <v>272000</v>
      </c>
      <c r="ET11" s="52">
        <v>1600001</v>
      </c>
      <c r="EU11" s="52" t="s">
        <v>14</v>
      </c>
      <c r="EV11" s="52" t="s">
        <v>7</v>
      </c>
      <c r="EW11" s="53">
        <v>11</v>
      </c>
      <c r="EX11" s="14"/>
      <c r="EY11" s="54">
        <f>IF(AK9&lt;G12,A,0)</f>
        <v>0</v>
      </c>
      <c r="EZ11" s="14"/>
      <c r="FA11" s="57" t="s">
        <v>26</v>
      </c>
      <c r="FM11" s="176">
        <f t="shared" si="0"/>
        <v>133333.41666666666</v>
      </c>
      <c r="FN11" s="140"/>
      <c r="FO11" s="140"/>
      <c r="FP11" s="159" t="s">
        <v>13</v>
      </c>
      <c r="FQ11" s="159"/>
      <c r="FR11" s="50" t="s">
        <v>14</v>
      </c>
      <c r="FS11" s="140">
        <f t="shared" si="1"/>
        <v>0</v>
      </c>
      <c r="FT11" s="140"/>
      <c r="FU11" s="140"/>
      <c r="FV11" s="140"/>
      <c r="FW11" s="140"/>
      <c r="FX11" s="140"/>
      <c r="FY11" s="159" t="s">
        <v>13</v>
      </c>
      <c r="FZ11" s="160"/>
    </row>
    <row r="12" spans="1:203" s="3" customFormat="1" ht="20.25" customHeight="1" x14ac:dyDescent="0.35">
      <c r="A12" s="153" t="s">
        <v>9</v>
      </c>
      <c r="B12" s="154"/>
      <c r="C12" s="157">
        <f>SUM(C6:E11)</f>
        <v>5000000</v>
      </c>
      <c r="D12" s="157"/>
      <c r="E12" s="157"/>
      <c r="F12" s="149" t="s">
        <v>10</v>
      </c>
      <c r="G12" s="149"/>
      <c r="H12" s="149"/>
      <c r="I12" s="149"/>
      <c r="J12" s="149"/>
      <c r="K12" s="149"/>
      <c r="L12" s="149"/>
      <c r="M12" s="149"/>
      <c r="N12" s="149"/>
      <c r="O12" s="149"/>
      <c r="P12" s="149"/>
      <c r="Q12" s="149"/>
      <c r="R12" s="149"/>
      <c r="S12" s="149"/>
      <c r="T12" s="149"/>
      <c r="U12" s="149"/>
      <c r="V12" s="149"/>
      <c r="W12" s="149"/>
      <c r="X12" s="150"/>
      <c r="Y12" s="187">
        <f>SUM(Y6:AD11)</f>
        <v>1045000</v>
      </c>
      <c r="Z12" s="188"/>
      <c r="AA12" s="188"/>
      <c r="AB12" s="188"/>
      <c r="AC12" s="188"/>
      <c r="AD12" s="189"/>
      <c r="AE12" s="173">
        <f>SUM(AE6:AE11)</f>
        <v>467000</v>
      </c>
      <c r="AF12" s="173"/>
      <c r="AG12" s="173"/>
      <c r="AH12" s="173"/>
      <c r="AI12" s="171" t="s">
        <v>39</v>
      </c>
      <c r="AJ12" s="171"/>
      <c r="AK12" s="171"/>
      <c r="AL12" s="171"/>
      <c r="AM12" s="171"/>
      <c r="AN12" s="172"/>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3"/>
      <c r="EI12" s="13"/>
      <c r="EJ12" s="13"/>
      <c r="EK12" s="16"/>
      <c r="EL12" s="16"/>
      <c r="EM12" s="16"/>
      <c r="EN12" s="16"/>
      <c r="EO12" s="16"/>
      <c r="EP12" s="1"/>
      <c r="EQ12" s="1"/>
      <c r="ER12" s="1"/>
      <c r="ES12" s="1"/>
      <c r="ET12" s="1"/>
      <c r="EU12" s="1"/>
      <c r="EV12" s="1"/>
      <c r="EW12" s="1"/>
      <c r="EX12" s="1"/>
      <c r="EY12" s="1"/>
      <c r="EZ12" s="1"/>
      <c r="FA12" s="1"/>
      <c r="FB12" s="1"/>
      <c r="FC12" s="1"/>
      <c r="FD12" s="1"/>
      <c r="FE12" s="1"/>
      <c r="FF12" s="1"/>
      <c r="FG12" s="1"/>
      <c r="FH12" s="1"/>
      <c r="FI12" s="1"/>
      <c r="FJ12" s="1"/>
      <c r="FK12" s="1"/>
      <c r="FL12" s="1"/>
      <c r="FM12" s="165"/>
      <c r="FN12" s="166"/>
      <c r="FO12" s="166"/>
      <c r="FP12" s="166"/>
      <c r="FQ12" s="166"/>
      <c r="FR12" s="166"/>
      <c r="FS12" s="166"/>
      <c r="FT12" s="166"/>
      <c r="FU12" s="166"/>
      <c r="FY12" s="159" t="s">
        <v>13</v>
      </c>
      <c r="FZ12" s="160"/>
    </row>
    <row r="13" spans="1:203" ht="21.75" x14ac:dyDescent="0.35">
      <c r="A13" s="155"/>
      <c r="B13" s="156"/>
      <c r="C13" s="158"/>
      <c r="D13" s="158"/>
      <c r="E13" s="158"/>
      <c r="F13" s="151"/>
      <c r="G13" s="151"/>
      <c r="H13" s="151"/>
      <c r="I13" s="151"/>
      <c r="J13" s="151"/>
      <c r="K13" s="151"/>
      <c r="L13" s="151"/>
      <c r="M13" s="151"/>
      <c r="N13" s="151"/>
      <c r="O13" s="151"/>
      <c r="P13" s="151"/>
      <c r="Q13" s="151"/>
      <c r="R13" s="151"/>
      <c r="S13" s="151"/>
      <c r="T13" s="151"/>
      <c r="U13" s="151"/>
      <c r="V13" s="151"/>
      <c r="W13" s="151"/>
      <c r="X13" s="152"/>
      <c r="Y13" s="190"/>
      <c r="Z13" s="191"/>
      <c r="AA13" s="191"/>
      <c r="AB13" s="191"/>
      <c r="AC13" s="191"/>
      <c r="AD13" s="192"/>
      <c r="AE13" s="193">
        <f>AE12/12</f>
        <v>38916.666666666664</v>
      </c>
      <c r="AF13" s="193"/>
      <c r="AG13" s="193"/>
      <c r="AH13" s="193"/>
      <c r="AI13" s="171" t="s">
        <v>40</v>
      </c>
      <c r="AJ13" s="171"/>
      <c r="AK13" s="171"/>
      <c r="AL13" s="171"/>
      <c r="AM13" s="171"/>
      <c r="AN13" s="172"/>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44"/>
      <c r="EI13" s="144"/>
      <c r="EJ13" s="144"/>
      <c r="EK13" s="16"/>
      <c r="EL13" s="161">
        <f>AK4-K10</f>
        <v>1088000</v>
      </c>
      <c r="EM13" s="161"/>
      <c r="EN13" s="161"/>
      <c r="EO13" s="55">
        <f>EL13*V13%</f>
        <v>0</v>
      </c>
      <c r="ET13" s="57">
        <f>AK4-K6</f>
        <v>2388000</v>
      </c>
      <c r="EU13" s="194">
        <f>ET13*V7%</f>
        <v>119400</v>
      </c>
      <c r="EV13" s="194"/>
      <c r="FA13" s="194" t="s">
        <v>30</v>
      </c>
      <c r="FB13" s="194"/>
      <c r="FC13" s="194"/>
    </row>
    <row r="15" spans="1:203" ht="24" customHeight="1" x14ac:dyDescent="0.25">
      <c r="B15" s="126" t="s">
        <v>56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row>
    <row r="16" spans="1:203" ht="18.75" customHeight="1" x14ac:dyDescent="0.25">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row>
    <row r="20" spans="1:158" ht="28.5" x14ac:dyDescent="0.45">
      <c r="A20" s="229" t="str">
        <f t="shared" ref="A20:A21" si="4">EH20</f>
        <v xml:space="preserve">Prepared by Md. Hasan Mahmud Tuhin </v>
      </c>
      <c r="B20" s="229"/>
      <c r="C20" s="229"/>
      <c r="D20" s="229"/>
      <c r="E20" s="229"/>
      <c r="F20" s="229"/>
      <c r="G20" s="229"/>
      <c r="H20" s="229"/>
      <c r="I20" s="229"/>
      <c r="J20" s="229"/>
      <c r="K20" s="229"/>
      <c r="L20" s="229"/>
      <c r="M20" s="229"/>
      <c r="N20" s="229"/>
      <c r="O20" s="229"/>
      <c r="P20" s="229"/>
      <c r="Q20" s="229"/>
      <c r="R20" s="229"/>
      <c r="S20" s="229"/>
      <c r="T20" s="229"/>
      <c r="U20" s="229"/>
      <c r="V20" s="229"/>
      <c r="W20" s="229"/>
      <c r="EH20" s="58" t="s">
        <v>51</v>
      </c>
    </row>
    <row r="21" spans="1:158" ht="26.25" x14ac:dyDescent="0.3">
      <c r="A21" s="228" t="str">
        <f t="shared" si="4"/>
        <v xml:space="preserve">Professional Website: </v>
      </c>
      <c r="B21" s="228"/>
      <c r="C21" s="228"/>
      <c r="D21" s="228"/>
      <c r="E21" s="228"/>
      <c r="F21" s="228"/>
      <c r="G21" s="228"/>
      <c r="H21" s="228"/>
      <c r="I21" s="139" t="str">
        <f>EO21</f>
        <v>https://hasanhmt.com</v>
      </c>
      <c r="J21" s="139"/>
      <c r="K21" s="139"/>
      <c r="L21" s="139"/>
      <c r="M21" s="139"/>
      <c r="N21" s="139"/>
      <c r="O21" s="139"/>
      <c r="P21" s="139"/>
      <c r="Q21" s="139"/>
      <c r="R21" s="139"/>
      <c r="S21" s="139"/>
      <c r="T21" s="139"/>
      <c r="U21" s="139"/>
      <c r="V21" s="139"/>
      <c r="EH21" s="227" t="s">
        <v>52</v>
      </c>
      <c r="EI21" s="227"/>
      <c r="EJ21" s="227"/>
      <c r="EK21" s="227"/>
      <c r="EL21" s="227"/>
      <c r="EM21" s="227"/>
      <c r="EN21" s="227"/>
      <c r="EO21" s="139" t="s">
        <v>49</v>
      </c>
      <c r="EP21" s="139"/>
      <c r="EQ21" s="139"/>
      <c r="ER21" s="139"/>
      <c r="ES21" s="139"/>
      <c r="ET21" s="139"/>
      <c r="EU21" s="139"/>
      <c r="EV21" s="139"/>
      <c r="EW21" s="139"/>
      <c r="EX21" s="139"/>
      <c r="EY21" s="139"/>
      <c r="EZ21" s="139"/>
      <c r="FA21" s="139"/>
      <c r="FB21" s="139"/>
    </row>
  </sheetData>
  <sheetProtection algorithmName="SHA-512" hashValue="ktwJXS7vHmfPgWa9Ij6lFFIcrafD9E4RM1iM4I+RgnAGSVyz5oZBESLZyCg9lJ1N3XHtrQnwe3doCLR7F4OeJA==" saltValue="mANTK7soNxOeO8cMQGVD2Q==" spinCount="100000" sheet="1" objects="1" scenarios="1"/>
  <mergeCells count="126">
    <mergeCell ref="EH21:EN21"/>
    <mergeCell ref="EO21:FB21"/>
    <mergeCell ref="A21:H21"/>
    <mergeCell ref="A20:W20"/>
    <mergeCell ref="B15:AO16"/>
    <mergeCell ref="FY6:FZ6"/>
    <mergeCell ref="A6:B6"/>
    <mergeCell ref="C6:E6"/>
    <mergeCell ref="G6:I6"/>
    <mergeCell ref="K6:M6"/>
    <mergeCell ref="O6:U6"/>
    <mergeCell ref="V6:W6"/>
    <mergeCell ref="Y7:AD7"/>
    <mergeCell ref="O8:U8"/>
    <mergeCell ref="V8:W8"/>
    <mergeCell ref="Y8:AD8"/>
    <mergeCell ref="FM8:FO8"/>
    <mergeCell ref="FP8:FQ8"/>
    <mergeCell ref="EH8:EJ8"/>
    <mergeCell ref="A7:B7"/>
    <mergeCell ref="C7:E7"/>
    <mergeCell ref="G7:I7"/>
    <mergeCell ref="GH2:GU2"/>
    <mergeCell ref="A2:AD4"/>
    <mergeCell ref="AK3:AN3"/>
    <mergeCell ref="AE4:AJ4"/>
    <mergeCell ref="AE3:AJ3"/>
    <mergeCell ref="AK4:AN4"/>
    <mergeCell ref="AE2:AN2"/>
    <mergeCell ref="AI6:AN6"/>
    <mergeCell ref="A5:U5"/>
    <mergeCell ref="V5:X5"/>
    <mergeCell ref="Y5:AD5"/>
    <mergeCell ref="AP2:AS5"/>
    <mergeCell ref="Y6:AD6"/>
    <mergeCell ref="FM6:FO6"/>
    <mergeCell ref="FP6:FQ6"/>
    <mergeCell ref="FS6:FX6"/>
    <mergeCell ref="ED2:EJ2"/>
    <mergeCell ref="EK2:EX2"/>
    <mergeCell ref="K7:M7"/>
    <mergeCell ref="O7:U7"/>
    <mergeCell ref="V7:W7"/>
    <mergeCell ref="FS7:FX7"/>
    <mergeCell ref="Y12:AD13"/>
    <mergeCell ref="AE13:AH13"/>
    <mergeCell ref="AI13:AN13"/>
    <mergeCell ref="EL8:EN8"/>
    <mergeCell ref="EL13:EN13"/>
    <mergeCell ref="FA13:FC13"/>
    <mergeCell ref="EU13:EV13"/>
    <mergeCell ref="FM9:FO9"/>
    <mergeCell ref="C9:E9"/>
    <mergeCell ref="G9:I9"/>
    <mergeCell ref="K9:M9"/>
    <mergeCell ref="O9:U9"/>
    <mergeCell ref="V9:W9"/>
    <mergeCell ref="Y9:AD9"/>
    <mergeCell ref="Y10:AD10"/>
    <mergeCell ref="FM10:FO10"/>
    <mergeCell ref="EH9:EJ9"/>
    <mergeCell ref="EH10:EJ10"/>
    <mergeCell ref="FY9:FZ9"/>
    <mergeCell ref="FY8:FZ8"/>
    <mergeCell ref="FY10:FZ10"/>
    <mergeCell ref="Y11:AD11"/>
    <mergeCell ref="FM11:FO11"/>
    <mergeCell ref="FP11:FQ11"/>
    <mergeCell ref="FS11:FX11"/>
    <mergeCell ref="EH11:EJ11"/>
    <mergeCell ref="FY11:FZ11"/>
    <mergeCell ref="AE11:AH11"/>
    <mergeCell ref="AI11:AN11"/>
    <mergeCell ref="EL11:EN11"/>
    <mergeCell ref="FP9:FQ9"/>
    <mergeCell ref="FS9:FX9"/>
    <mergeCell ref="FP10:FQ10"/>
    <mergeCell ref="FS10:FX10"/>
    <mergeCell ref="FY7:FZ7"/>
    <mergeCell ref="EL7:EN7"/>
    <mergeCell ref="FM5:FQ5"/>
    <mergeCell ref="FS5:FZ5"/>
    <mergeCell ref="FM12:FU12"/>
    <mergeCell ref="EL10:EN10"/>
    <mergeCell ref="AE8:AH8"/>
    <mergeCell ref="AE6:AH6"/>
    <mergeCell ref="AE7:AH7"/>
    <mergeCell ref="AE9:AH9"/>
    <mergeCell ref="AE10:AH10"/>
    <mergeCell ref="AI7:AN7"/>
    <mergeCell ref="AI8:AN8"/>
    <mergeCell ref="AI9:AN9"/>
    <mergeCell ref="AI10:AN10"/>
    <mergeCell ref="AI12:AN12"/>
    <mergeCell ref="AE12:AH12"/>
    <mergeCell ref="FS8:FX8"/>
    <mergeCell ref="EH7:EJ7"/>
    <mergeCell ref="FM7:FO7"/>
    <mergeCell ref="FP7:FQ7"/>
    <mergeCell ref="EL9:EN9"/>
    <mergeCell ref="AE5:AN5"/>
    <mergeCell ref="FY12:FZ12"/>
    <mergeCell ref="I21:V21"/>
    <mergeCell ref="C11:E11"/>
    <mergeCell ref="G11:I11"/>
    <mergeCell ref="K11:M11"/>
    <mergeCell ref="O11:U11"/>
    <mergeCell ref="V11:W11"/>
    <mergeCell ref="EH13:EJ13"/>
    <mergeCell ref="A1:F1"/>
    <mergeCell ref="G1:AN1"/>
    <mergeCell ref="A10:B10"/>
    <mergeCell ref="C10:E10"/>
    <mergeCell ref="G10:I10"/>
    <mergeCell ref="K10:M10"/>
    <mergeCell ref="O10:U10"/>
    <mergeCell ref="V10:W10"/>
    <mergeCell ref="F12:X13"/>
    <mergeCell ref="A12:B13"/>
    <mergeCell ref="C12:E13"/>
    <mergeCell ref="A11:B11"/>
    <mergeCell ref="A8:B8"/>
    <mergeCell ref="C8:E8"/>
    <mergeCell ref="G8:I8"/>
    <mergeCell ref="K8:M8"/>
    <mergeCell ref="A9:B9"/>
  </mergeCells>
  <conditionalFormatting sqref="C6:E11 G6:I10 K6:M10 V6:W11 AE5">
    <cfRule type="containsBlanks" dxfId="7" priority="7">
      <formula>LEN(TRIM(C5))=0</formula>
    </cfRule>
  </conditionalFormatting>
  <conditionalFormatting sqref="G11:I11">
    <cfRule type="containsBlanks" dxfId="6" priority="6">
      <formula>LEN(TRIM(G11))=0</formula>
    </cfRule>
  </conditionalFormatting>
  <hyperlinks>
    <hyperlink ref="G1" r:id="rId1" xr:uid="{A1395366-C3E5-4EF8-A61F-648F55F30FB7}"/>
    <hyperlink ref="I21" r:id="rId2" display="https://hasanhmt.com" xr:uid="{328017C5-759D-4298-BD51-49A72B9A3D57}"/>
    <hyperlink ref="B15:AO16" r:id="rId3" display="রেফারেন্সঃ  Income Tax Nirdeshika (2022-2023) , চতুর্থ ভাগ (করদায় পরিগননা)" xr:uid="{4A384D3E-A459-43A6-989C-43BBC3E5D3AD}"/>
    <hyperlink ref="EK2" r:id="rId4" xr:uid="{BB967A68-A381-45F8-82DE-5F67778220C1}"/>
    <hyperlink ref="EO21" r:id="rId5" xr:uid="{8A140B7E-2A6F-4462-AADF-A55B124D15E3}"/>
  </hyperlinks>
  <pageMargins left="0.7" right="0.45" top="0.75" bottom="0.75" header="0.3" footer="0.3"/>
  <pageSetup scale="80"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49AF-391D-4559-BFBE-44F872A1132E}">
  <sheetPr>
    <tabColor rgb="FF00B050"/>
  </sheetPr>
  <dimension ref="A1:GC21"/>
  <sheetViews>
    <sheetView view="pageBreakPreview" topLeftCell="A4" zoomScale="85" zoomScaleNormal="100" zoomScaleSheetLayoutView="85" workbookViewId="0">
      <selection activeCell="A20" sqref="A20:XFD21"/>
    </sheetView>
  </sheetViews>
  <sheetFormatPr defaultRowHeight="18.75" x14ac:dyDescent="0.3"/>
  <cols>
    <col min="1" max="5" width="4.28515625" style="1" customWidth="1"/>
    <col min="6" max="6" width="1.85546875" style="1" customWidth="1"/>
    <col min="7" max="7" width="3.85546875" style="1" customWidth="1"/>
    <col min="8" max="9" width="3.7109375" style="1" customWidth="1"/>
    <col min="10" max="10" width="2.85546875" style="1" customWidth="1"/>
    <col min="11" max="11" width="3.85546875" style="1" customWidth="1"/>
    <col min="12" max="13" width="3.7109375" style="1" customWidth="1"/>
    <col min="14" max="14" width="2.28515625" style="1" customWidth="1"/>
    <col min="15" max="21" width="3.7109375" style="1" customWidth="1"/>
    <col min="22" max="23" width="2.140625" style="1" customWidth="1"/>
    <col min="24" max="30" width="3.7109375" style="1" customWidth="1"/>
    <col min="31" max="34" width="3.7109375" style="17" customWidth="1"/>
    <col min="35" max="35" width="6.140625" style="1" customWidth="1"/>
    <col min="36" max="36" width="7" style="1" customWidth="1"/>
    <col min="37" max="40" width="4.7109375" style="1" customWidth="1"/>
    <col min="41" max="140" width="4.5703125" style="1" customWidth="1"/>
    <col min="141" max="141" width="88.7109375" style="1" customWidth="1"/>
    <col min="142" max="142" width="35.140625" style="1" customWidth="1"/>
    <col min="143" max="143" width="4.7109375" style="1" customWidth="1"/>
    <col min="144" max="144" width="4.5703125" style="1" customWidth="1"/>
    <col min="145" max="147" width="4.7109375" style="1" customWidth="1"/>
    <col min="148" max="148" width="13.140625" style="1" customWidth="1"/>
    <col min="149" max="152" width="7" style="1" customWidth="1"/>
    <col min="153" max="153" width="13.85546875" style="1" customWidth="1"/>
    <col min="154" max="154" width="4" style="1" customWidth="1"/>
    <col min="155" max="155" width="9" style="1" customWidth="1"/>
    <col min="156" max="157" width="3.85546875" style="1" customWidth="1"/>
    <col min="158" max="158" width="11.42578125" style="1" customWidth="1"/>
    <col min="159" max="159" width="3.85546875" style="1" customWidth="1"/>
    <col min="160" max="171" width="7" style="1" customWidth="1"/>
    <col min="172" max="174" width="3.85546875" style="1" customWidth="1"/>
    <col min="175" max="176" width="2.42578125" style="1" customWidth="1"/>
    <col min="177" max="177" width="2.85546875" style="1" customWidth="1"/>
    <col min="178" max="183" width="3.85546875" style="1" customWidth="1"/>
    <col min="184" max="185" width="2.42578125" style="1" customWidth="1"/>
    <col min="186" max="187" width="3" style="1" customWidth="1"/>
    <col min="188" max="16384" width="9.140625" style="1"/>
  </cols>
  <sheetData>
    <row r="1" spans="1:185" ht="34.5" customHeight="1" thickBot="1" x14ac:dyDescent="0.4">
      <c r="A1" s="271" t="s">
        <v>50</v>
      </c>
      <c r="B1" s="271"/>
      <c r="C1" s="271"/>
      <c r="D1" s="271"/>
      <c r="E1" s="271"/>
      <c r="F1" s="271"/>
      <c r="G1" s="272" t="s">
        <v>49</v>
      </c>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EC1" s="58" t="s">
        <v>51</v>
      </c>
      <c r="EK1" s="75"/>
    </row>
    <row r="2" spans="1:185" s="3" customFormat="1" ht="21" customHeight="1" x14ac:dyDescent="0.25">
      <c r="A2" s="251" t="s">
        <v>12</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7" t="s">
        <v>20</v>
      </c>
      <c r="AF2" s="258"/>
      <c r="AG2" s="258"/>
      <c r="AH2" s="258"/>
      <c r="AI2" s="258"/>
      <c r="AJ2" s="258"/>
      <c r="AK2" s="258"/>
      <c r="AL2" s="258"/>
      <c r="AM2" s="258"/>
      <c r="AN2" s="259"/>
      <c r="AO2" s="2"/>
      <c r="AP2" s="242" t="s">
        <v>38</v>
      </c>
      <c r="AQ2" s="243"/>
      <c r="AR2" s="243"/>
      <c r="AS2" s="24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75"/>
      <c r="EL2" s="2"/>
      <c r="EM2" s="2"/>
      <c r="EN2" s="2"/>
      <c r="EO2" s="2"/>
      <c r="EP2" s="2"/>
      <c r="EQ2" s="2"/>
      <c r="ER2" s="2"/>
      <c r="EW2" s="22" t="s">
        <v>31</v>
      </c>
      <c r="EX2" s="4"/>
      <c r="EY2" s="4"/>
      <c r="EZ2" s="4"/>
      <c r="FA2" s="4"/>
      <c r="FB2" s="4"/>
      <c r="FC2" s="4"/>
      <c r="FD2" s="4"/>
      <c r="FE2" s="4"/>
      <c r="FF2" s="5"/>
      <c r="FG2" s="5"/>
      <c r="FH2" s="5"/>
      <c r="FI2" s="5"/>
      <c r="FP2" s="260" t="s">
        <v>19</v>
      </c>
      <c r="FQ2" s="261"/>
      <c r="FR2" s="261"/>
      <c r="FS2" s="261"/>
      <c r="FT2" s="261"/>
      <c r="FU2" s="261"/>
      <c r="FV2" s="261"/>
      <c r="FW2" s="261"/>
      <c r="FX2" s="261"/>
      <c r="FY2" s="261"/>
      <c r="FZ2" s="261"/>
      <c r="GA2" s="261"/>
      <c r="GB2" s="261"/>
      <c r="GC2" s="262"/>
    </row>
    <row r="3" spans="1:185" s="3" customFormat="1" ht="21" customHeight="1" x14ac:dyDescent="0.25">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63">
        <f>'ট্যাক্স হিসাব '!$J$2</f>
        <v>192000</v>
      </c>
      <c r="AF3" s="264"/>
      <c r="AG3" s="264"/>
      <c r="AH3" s="264"/>
      <c r="AI3" s="264"/>
      <c r="AJ3" s="264"/>
      <c r="AK3" s="265" t="s">
        <v>21</v>
      </c>
      <c r="AL3" s="265"/>
      <c r="AM3" s="265"/>
      <c r="AN3" s="266"/>
      <c r="AO3" s="6"/>
      <c r="AP3" s="245"/>
      <c r="AQ3" s="246"/>
      <c r="AR3" s="246"/>
      <c r="AS3" s="247"/>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1"/>
      <c r="ED3" s="1"/>
      <c r="EE3" s="1"/>
      <c r="EF3" s="6"/>
      <c r="EG3" s="6"/>
      <c r="EH3" s="6"/>
      <c r="EI3" s="6"/>
      <c r="EJ3" s="6"/>
      <c r="EK3" s="75"/>
      <c r="EL3" s="6"/>
      <c r="EM3" s="6"/>
      <c r="EN3" s="6"/>
      <c r="EO3" s="6"/>
      <c r="EP3" s="6"/>
      <c r="EQ3" s="6"/>
      <c r="ER3" s="6"/>
      <c r="EW3" s="23" t="s">
        <v>32</v>
      </c>
      <c r="FP3" s="7"/>
      <c r="FQ3" s="8"/>
      <c r="FR3" s="8"/>
      <c r="FS3" s="8"/>
      <c r="FT3" s="8"/>
      <c r="FU3" s="8"/>
      <c r="FV3" s="8"/>
      <c r="FW3" s="8"/>
      <c r="FX3" s="8"/>
      <c r="FY3" s="8"/>
      <c r="FZ3" s="8"/>
      <c r="GA3" s="8"/>
      <c r="GB3" s="8"/>
      <c r="GC3" s="9"/>
    </row>
    <row r="4" spans="1:185" s="3" customFormat="1" ht="21" customHeight="1" x14ac:dyDescent="0.25">
      <c r="A4" s="255"/>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67" t="s">
        <v>22</v>
      </c>
      <c r="AF4" s="268"/>
      <c r="AG4" s="268"/>
      <c r="AH4" s="268"/>
      <c r="AI4" s="268"/>
      <c r="AJ4" s="268"/>
      <c r="AK4" s="269">
        <f>'ট্যাক্স হিসাব '!$J$3</f>
        <v>2688000</v>
      </c>
      <c r="AL4" s="269"/>
      <c r="AM4" s="269"/>
      <c r="AN4" s="270"/>
      <c r="AO4" s="10"/>
      <c r="AP4" s="245"/>
      <c r="AQ4" s="246"/>
      <c r="AR4" s="246"/>
      <c r="AS4" s="247"/>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75"/>
      <c r="EL4" s="10"/>
      <c r="EM4" s="10"/>
      <c r="EN4" s="10"/>
      <c r="EO4" s="10"/>
      <c r="EP4" s="10"/>
      <c r="EQ4" s="10"/>
      <c r="ER4" s="10"/>
      <c r="FP4" s="7"/>
      <c r="FQ4" s="8"/>
      <c r="FR4" s="8"/>
      <c r="FS4" s="8"/>
      <c r="FT4" s="8"/>
      <c r="FU4" s="8"/>
      <c r="FV4" s="8"/>
      <c r="FW4" s="8"/>
      <c r="FX4" s="8"/>
      <c r="FY4" s="8"/>
      <c r="FZ4" s="8"/>
      <c r="GA4" s="8"/>
      <c r="GB4" s="8"/>
      <c r="GC4" s="9"/>
    </row>
    <row r="5" spans="1:185" ht="22.5" thickBot="1" x14ac:dyDescent="0.45">
      <c r="A5" s="274" t="s">
        <v>2</v>
      </c>
      <c r="B5" s="275"/>
      <c r="C5" s="275"/>
      <c r="D5" s="275"/>
      <c r="E5" s="275"/>
      <c r="F5" s="275"/>
      <c r="G5" s="275"/>
      <c r="H5" s="275"/>
      <c r="I5" s="275"/>
      <c r="J5" s="275"/>
      <c r="K5" s="275"/>
      <c r="L5" s="275"/>
      <c r="M5" s="275"/>
      <c r="N5" s="275"/>
      <c r="O5" s="275"/>
      <c r="P5" s="275"/>
      <c r="Q5" s="275"/>
      <c r="R5" s="275"/>
      <c r="S5" s="275"/>
      <c r="T5" s="275"/>
      <c r="U5" s="276"/>
      <c r="V5" s="274" t="s">
        <v>3</v>
      </c>
      <c r="W5" s="275"/>
      <c r="X5" s="276"/>
      <c r="Y5" s="274" t="s">
        <v>6</v>
      </c>
      <c r="Z5" s="275"/>
      <c r="AA5" s="275"/>
      <c r="AB5" s="275"/>
      <c r="AC5" s="275"/>
      <c r="AD5" s="276"/>
      <c r="AE5" s="277" t="s">
        <v>23</v>
      </c>
      <c r="AF5" s="278"/>
      <c r="AG5" s="278"/>
      <c r="AH5" s="278"/>
      <c r="AI5" s="278"/>
      <c r="AJ5" s="278"/>
      <c r="AK5" s="278"/>
      <c r="AL5" s="278"/>
      <c r="AM5" s="278"/>
      <c r="AN5" s="279"/>
      <c r="AO5" s="11"/>
      <c r="AP5" s="248"/>
      <c r="AQ5" s="249"/>
      <c r="AR5" s="249"/>
      <c r="AS5" s="250"/>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W5" s="24" t="s">
        <v>24</v>
      </c>
      <c r="EX5" s="12"/>
      <c r="EY5" s="24" t="s">
        <v>25</v>
      </c>
      <c r="FP5" s="280" t="s">
        <v>15</v>
      </c>
      <c r="FQ5" s="240"/>
      <c r="FR5" s="240"/>
      <c r="FS5" s="240"/>
      <c r="FT5" s="240"/>
      <c r="FU5" s="25" t="s">
        <v>14</v>
      </c>
      <c r="FV5" s="240" t="s">
        <v>16</v>
      </c>
      <c r="FW5" s="240"/>
      <c r="FX5" s="240"/>
      <c r="FY5" s="240"/>
      <c r="FZ5" s="240"/>
      <c r="GA5" s="240"/>
      <c r="GB5" s="240"/>
      <c r="GC5" s="241"/>
    </row>
    <row r="6" spans="1:185" ht="19.5" x14ac:dyDescent="0.35">
      <c r="A6" s="237" t="s">
        <v>0</v>
      </c>
      <c r="B6" s="238"/>
      <c r="C6" s="239">
        <v>350000</v>
      </c>
      <c r="D6" s="239"/>
      <c r="E6" s="239"/>
      <c r="F6" s="26" t="s">
        <v>17</v>
      </c>
      <c r="G6" s="239">
        <v>0</v>
      </c>
      <c r="H6" s="239"/>
      <c r="I6" s="239"/>
      <c r="J6" s="26" t="s">
        <v>14</v>
      </c>
      <c r="K6" s="232">
        <f>C6</f>
        <v>350000</v>
      </c>
      <c r="L6" s="232"/>
      <c r="M6" s="232"/>
      <c r="N6" s="26" t="s">
        <v>18</v>
      </c>
      <c r="O6" s="238" t="s">
        <v>1</v>
      </c>
      <c r="P6" s="238"/>
      <c r="Q6" s="238"/>
      <c r="R6" s="238"/>
      <c r="S6" s="238"/>
      <c r="T6" s="238"/>
      <c r="U6" s="238"/>
      <c r="V6" s="235">
        <v>0</v>
      </c>
      <c r="W6" s="236"/>
      <c r="X6" s="27" t="s">
        <v>5</v>
      </c>
      <c r="Y6" s="290">
        <v>0</v>
      </c>
      <c r="Z6" s="291"/>
      <c r="AA6" s="291"/>
      <c r="AB6" s="291"/>
      <c r="AC6" s="291"/>
      <c r="AD6" s="292"/>
      <c r="AE6" s="293">
        <v>0</v>
      </c>
      <c r="AF6" s="294"/>
      <c r="AG6" s="294"/>
      <c r="AH6" s="294"/>
      <c r="AI6" s="281" t="s">
        <v>13</v>
      </c>
      <c r="AJ6" s="281"/>
      <c r="AK6" s="281"/>
      <c r="AL6" s="281"/>
      <c r="AM6" s="281"/>
      <c r="AN6" s="282"/>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W6" s="28">
        <v>0</v>
      </c>
      <c r="EX6" s="28" t="s">
        <v>14</v>
      </c>
      <c r="EY6" s="28">
        <v>300000</v>
      </c>
      <c r="EZ6" s="29">
        <v>6</v>
      </c>
      <c r="FA6" s="14"/>
      <c r="FB6" s="19">
        <f>IF($AK$4&lt;G7,A,0)</f>
        <v>0</v>
      </c>
      <c r="FC6" s="14"/>
      <c r="FP6" s="231">
        <f t="shared" ref="FP6:FP11" si="0">IFERROR(G6/12,0)</f>
        <v>0</v>
      </c>
      <c r="FQ6" s="232"/>
      <c r="FR6" s="232"/>
      <c r="FS6" s="233" t="s">
        <v>13</v>
      </c>
      <c r="FT6" s="233"/>
      <c r="FU6" s="26" t="s">
        <v>14</v>
      </c>
      <c r="FV6" s="232">
        <f t="shared" ref="FV6:FV11" si="1">IFERROR(K6/12,0)</f>
        <v>29166.666666666668</v>
      </c>
      <c r="FW6" s="232"/>
      <c r="FX6" s="232"/>
      <c r="FY6" s="232"/>
      <c r="FZ6" s="232"/>
      <c r="GA6" s="232"/>
      <c r="GB6" s="233" t="s">
        <v>13</v>
      </c>
      <c r="GC6" s="284"/>
    </row>
    <row r="7" spans="1:185" ht="19.5" x14ac:dyDescent="0.35">
      <c r="A7" s="237" t="s">
        <v>4</v>
      </c>
      <c r="B7" s="238"/>
      <c r="C7" s="239">
        <v>100000</v>
      </c>
      <c r="D7" s="239"/>
      <c r="E7" s="239"/>
      <c r="F7" s="26" t="s">
        <v>17</v>
      </c>
      <c r="G7" s="232">
        <f>K6+1</f>
        <v>350001</v>
      </c>
      <c r="H7" s="232"/>
      <c r="I7" s="232"/>
      <c r="J7" s="26" t="s">
        <v>14</v>
      </c>
      <c r="K7" s="232">
        <f>C6+C7</f>
        <v>450000</v>
      </c>
      <c r="L7" s="232"/>
      <c r="M7" s="232"/>
      <c r="N7" s="26" t="s">
        <v>18</v>
      </c>
      <c r="O7" s="238" t="s">
        <v>1</v>
      </c>
      <c r="P7" s="238"/>
      <c r="Q7" s="238"/>
      <c r="R7" s="238"/>
      <c r="S7" s="238"/>
      <c r="T7" s="238"/>
      <c r="U7" s="238"/>
      <c r="V7" s="235">
        <v>5</v>
      </c>
      <c r="W7" s="236"/>
      <c r="X7" s="27" t="s">
        <v>5</v>
      </c>
      <c r="Y7" s="285">
        <f>C7*V7/100</f>
        <v>5000</v>
      </c>
      <c r="Z7" s="286"/>
      <c r="AA7" s="286"/>
      <c r="AB7" s="286"/>
      <c r="AC7" s="286"/>
      <c r="AD7" s="287"/>
      <c r="AE7" s="288">
        <f>IF($AK$4&lt;G7,0,IF($AK$4&gt;K7,Y7,IF(AND($AK$4&gt;=G7,$AK$4&lt;=K7),($AK$4-K6)*V7%)))</f>
        <v>5000</v>
      </c>
      <c r="AF7" s="289"/>
      <c r="AG7" s="289"/>
      <c r="AH7" s="289"/>
      <c r="AI7" s="281" t="s">
        <v>13</v>
      </c>
      <c r="AJ7" s="281"/>
      <c r="AK7" s="281"/>
      <c r="AL7" s="281"/>
      <c r="AM7" s="281"/>
      <c r="AN7" s="282"/>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234" t="s">
        <v>37</v>
      </c>
      <c r="EL7" s="234"/>
      <c r="EM7" s="234"/>
      <c r="EN7" s="13"/>
      <c r="EO7" s="283">
        <f>IF($AK$4&lt;G7,0,IF($AK$4&gt;K7,Y7,$AK$4-K6))</f>
        <v>5000</v>
      </c>
      <c r="EP7" s="283"/>
      <c r="EQ7" s="283"/>
      <c r="ER7" s="18">
        <f>EO7*V7%</f>
        <v>250</v>
      </c>
      <c r="EW7" s="28">
        <v>300001</v>
      </c>
      <c r="EX7" s="28" t="s">
        <v>14</v>
      </c>
      <c r="EY7" s="28">
        <v>400000</v>
      </c>
      <c r="EZ7" s="29">
        <v>7</v>
      </c>
      <c r="FA7" s="14"/>
      <c r="FB7" s="20" t="e">
        <f>IF($AK$4&lt;300001,0,(IF(AK4=400000=B,IF(AND($AK$4&gt;AA6,$AK$4&lt;=AA7),BB,0))))</f>
        <v>#NAME?</v>
      </c>
      <c r="FC7" s="15"/>
      <c r="FD7" s="15"/>
      <c r="FE7" s="15"/>
      <c r="FP7" s="231">
        <f t="shared" si="0"/>
        <v>29166.75</v>
      </c>
      <c r="FQ7" s="232"/>
      <c r="FR7" s="232"/>
      <c r="FS7" s="233" t="s">
        <v>13</v>
      </c>
      <c r="FT7" s="233"/>
      <c r="FU7" s="26" t="s">
        <v>14</v>
      </c>
      <c r="FV7" s="232">
        <f t="shared" si="1"/>
        <v>37500</v>
      </c>
      <c r="FW7" s="232"/>
      <c r="FX7" s="232"/>
      <c r="FY7" s="232"/>
      <c r="FZ7" s="232"/>
      <c r="GA7" s="232"/>
      <c r="GB7" s="233" t="s">
        <v>13</v>
      </c>
      <c r="GC7" s="284"/>
    </row>
    <row r="8" spans="1:185" ht="19.5" x14ac:dyDescent="0.35">
      <c r="A8" s="237" t="s">
        <v>4</v>
      </c>
      <c r="B8" s="238"/>
      <c r="C8" s="239">
        <v>300000</v>
      </c>
      <c r="D8" s="239"/>
      <c r="E8" s="239"/>
      <c r="F8" s="26" t="s">
        <v>17</v>
      </c>
      <c r="G8" s="232">
        <f>K7+1</f>
        <v>450001</v>
      </c>
      <c r="H8" s="232"/>
      <c r="I8" s="232"/>
      <c r="J8" s="26" t="s">
        <v>14</v>
      </c>
      <c r="K8" s="232">
        <f>K7+C8</f>
        <v>750000</v>
      </c>
      <c r="L8" s="232"/>
      <c r="M8" s="232"/>
      <c r="N8" s="26" t="s">
        <v>18</v>
      </c>
      <c r="O8" s="238" t="s">
        <v>1</v>
      </c>
      <c r="P8" s="238"/>
      <c r="Q8" s="238"/>
      <c r="R8" s="238"/>
      <c r="S8" s="238"/>
      <c r="T8" s="238"/>
      <c r="U8" s="238"/>
      <c r="V8" s="235">
        <v>10</v>
      </c>
      <c r="W8" s="236"/>
      <c r="X8" s="27" t="s">
        <v>5</v>
      </c>
      <c r="Y8" s="285">
        <f>C8*V8/100</f>
        <v>30000</v>
      </c>
      <c r="Z8" s="286"/>
      <c r="AA8" s="286"/>
      <c r="AB8" s="286"/>
      <c r="AC8" s="286"/>
      <c r="AD8" s="287"/>
      <c r="AE8" s="288">
        <f t="shared" ref="AE8:AE11" si="2">IF($AK$4&lt;G8,0,IF($AK$4&gt;K8,Y8,IF(AND($AK$4&gt;=G8,$AK$4&lt;=K8),($AK$4-K7)*V8%)))</f>
        <v>30000</v>
      </c>
      <c r="AF8" s="289"/>
      <c r="AG8" s="289"/>
      <c r="AH8" s="289"/>
      <c r="AI8" s="281" t="s">
        <v>13</v>
      </c>
      <c r="AJ8" s="281"/>
      <c r="AK8" s="281"/>
      <c r="AL8" s="281"/>
      <c r="AM8" s="281"/>
      <c r="AN8" s="282"/>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234" t="s">
        <v>36</v>
      </c>
      <c r="EL8" s="234"/>
      <c r="EM8" s="234"/>
      <c r="EN8" s="13"/>
      <c r="EO8" s="283">
        <f>IF($AK$4&lt;G8,0,IF($AK$4&gt;K8,Y8,$AK$4-K7))</f>
        <v>30000</v>
      </c>
      <c r="EP8" s="283"/>
      <c r="EQ8" s="283"/>
      <c r="ER8" s="18">
        <f>EO8*V8%</f>
        <v>3000</v>
      </c>
      <c r="EW8" s="28">
        <v>400001</v>
      </c>
      <c r="EX8" s="28" t="s">
        <v>14</v>
      </c>
      <c r="EY8" s="28">
        <v>700000</v>
      </c>
      <c r="EZ8" s="29">
        <v>8</v>
      </c>
      <c r="FA8" s="14"/>
      <c r="FB8" s="19">
        <f>IF($AK$4&lt;G9,A,0)</f>
        <v>0</v>
      </c>
      <c r="FC8" s="14"/>
      <c r="FD8" t="s">
        <v>28</v>
      </c>
      <c r="FP8" s="298">
        <f t="shared" si="0"/>
        <v>37500.083333333336</v>
      </c>
      <c r="FQ8" s="296"/>
      <c r="FR8" s="296"/>
      <c r="FS8" s="295" t="s">
        <v>13</v>
      </c>
      <c r="FT8" s="295"/>
      <c r="FU8" s="25" t="s">
        <v>14</v>
      </c>
      <c r="FV8" s="296">
        <f t="shared" si="1"/>
        <v>62500</v>
      </c>
      <c r="FW8" s="296"/>
      <c r="FX8" s="296"/>
      <c r="FY8" s="296"/>
      <c r="FZ8" s="296"/>
      <c r="GA8" s="296"/>
      <c r="GB8" s="295" t="s">
        <v>13</v>
      </c>
      <c r="GC8" s="297"/>
    </row>
    <row r="9" spans="1:185" ht="19.5" customHeight="1" x14ac:dyDescent="0.35">
      <c r="A9" s="237" t="s">
        <v>4</v>
      </c>
      <c r="B9" s="238"/>
      <c r="C9" s="239">
        <v>400000</v>
      </c>
      <c r="D9" s="239"/>
      <c r="E9" s="239"/>
      <c r="F9" s="26" t="s">
        <v>17</v>
      </c>
      <c r="G9" s="232">
        <f t="shared" ref="G9:G11" si="3">K8+1</f>
        <v>750001</v>
      </c>
      <c r="H9" s="232"/>
      <c r="I9" s="232"/>
      <c r="J9" s="26" t="s">
        <v>14</v>
      </c>
      <c r="K9" s="232">
        <f>K8+C9</f>
        <v>1150000</v>
      </c>
      <c r="L9" s="232"/>
      <c r="M9" s="232"/>
      <c r="N9" s="26" t="s">
        <v>18</v>
      </c>
      <c r="O9" s="238" t="s">
        <v>1</v>
      </c>
      <c r="P9" s="238"/>
      <c r="Q9" s="238"/>
      <c r="R9" s="238"/>
      <c r="S9" s="238"/>
      <c r="T9" s="238"/>
      <c r="U9" s="238"/>
      <c r="V9" s="235">
        <v>15</v>
      </c>
      <c r="W9" s="236"/>
      <c r="X9" s="27" t="s">
        <v>5</v>
      </c>
      <c r="Y9" s="285">
        <f>C9*V9/100</f>
        <v>60000</v>
      </c>
      <c r="Z9" s="286"/>
      <c r="AA9" s="286"/>
      <c r="AB9" s="286"/>
      <c r="AC9" s="286"/>
      <c r="AD9" s="287"/>
      <c r="AE9" s="288">
        <f t="shared" si="2"/>
        <v>60000</v>
      </c>
      <c r="AF9" s="289"/>
      <c r="AG9" s="289"/>
      <c r="AH9" s="289"/>
      <c r="AI9" s="281" t="s">
        <v>13</v>
      </c>
      <c r="AJ9" s="281"/>
      <c r="AK9" s="281"/>
      <c r="AL9" s="281"/>
      <c r="AM9" s="281"/>
      <c r="AN9" s="282"/>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234" t="s">
        <v>35</v>
      </c>
      <c r="EL9" s="234"/>
      <c r="EM9" s="234"/>
      <c r="EN9" s="13"/>
      <c r="EO9" s="283">
        <f>IF($AK$4&lt;G9,0,IF($AK$4&gt;K9,Y9,$AK$4-K8))</f>
        <v>60000</v>
      </c>
      <c r="EP9" s="283"/>
      <c r="EQ9" s="283"/>
      <c r="ER9" s="18">
        <f>EO9*V9%</f>
        <v>9000</v>
      </c>
      <c r="EW9" s="28">
        <v>700001</v>
      </c>
      <c r="EX9" s="28" t="s">
        <v>14</v>
      </c>
      <c r="EY9" s="28">
        <v>1100000</v>
      </c>
      <c r="EZ9" s="29">
        <v>9</v>
      </c>
      <c r="FA9" s="14"/>
      <c r="FB9" s="19">
        <f>IF($AK$4&lt;G10,A,0)</f>
        <v>0</v>
      </c>
      <c r="FC9" s="14"/>
      <c r="FD9" t="s">
        <v>29</v>
      </c>
      <c r="FP9" s="231">
        <f t="shared" si="0"/>
        <v>62500.083333333336</v>
      </c>
      <c r="FQ9" s="232"/>
      <c r="FR9" s="232"/>
      <c r="FS9" s="233" t="s">
        <v>13</v>
      </c>
      <c r="FT9" s="233"/>
      <c r="FU9" s="26" t="s">
        <v>14</v>
      </c>
      <c r="FV9" s="232">
        <f t="shared" si="1"/>
        <v>95833.333333333328</v>
      </c>
      <c r="FW9" s="232"/>
      <c r="FX9" s="232"/>
      <c r="FY9" s="232"/>
      <c r="FZ9" s="232"/>
      <c r="GA9" s="232"/>
      <c r="GB9" s="233" t="s">
        <v>13</v>
      </c>
      <c r="GC9" s="284"/>
    </row>
    <row r="10" spans="1:185" ht="19.5" x14ac:dyDescent="0.35">
      <c r="A10" s="237" t="s">
        <v>4</v>
      </c>
      <c r="B10" s="238"/>
      <c r="C10" s="239">
        <v>500000</v>
      </c>
      <c r="D10" s="239"/>
      <c r="E10" s="239"/>
      <c r="F10" s="26" t="s">
        <v>17</v>
      </c>
      <c r="G10" s="232">
        <f t="shared" si="3"/>
        <v>1150001</v>
      </c>
      <c r="H10" s="232"/>
      <c r="I10" s="232"/>
      <c r="J10" s="26" t="s">
        <v>14</v>
      </c>
      <c r="K10" s="232">
        <f>K9+C10</f>
        <v>1650000</v>
      </c>
      <c r="L10" s="232"/>
      <c r="M10" s="232"/>
      <c r="N10" s="26" t="s">
        <v>18</v>
      </c>
      <c r="O10" s="238" t="s">
        <v>1</v>
      </c>
      <c r="P10" s="238"/>
      <c r="Q10" s="238"/>
      <c r="R10" s="238"/>
      <c r="S10" s="238"/>
      <c r="T10" s="238"/>
      <c r="U10" s="238"/>
      <c r="V10" s="235">
        <v>20</v>
      </c>
      <c r="W10" s="236"/>
      <c r="X10" s="27" t="s">
        <v>5</v>
      </c>
      <c r="Y10" s="285">
        <f>C10*V10/100</f>
        <v>100000</v>
      </c>
      <c r="Z10" s="286"/>
      <c r="AA10" s="286"/>
      <c r="AB10" s="286"/>
      <c r="AC10" s="286"/>
      <c r="AD10" s="287"/>
      <c r="AE10" s="288">
        <f t="shared" si="2"/>
        <v>100000</v>
      </c>
      <c r="AF10" s="289"/>
      <c r="AG10" s="289"/>
      <c r="AH10" s="289"/>
      <c r="AI10" s="281" t="s">
        <v>13</v>
      </c>
      <c r="AJ10" s="281"/>
      <c r="AK10" s="281"/>
      <c r="AL10" s="281"/>
      <c r="AM10" s="281"/>
      <c r="AN10" s="282"/>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234" t="s">
        <v>34</v>
      </c>
      <c r="EL10" s="234"/>
      <c r="EM10" s="234"/>
      <c r="EN10" s="13"/>
      <c r="EO10" s="283">
        <f>IF($AK$4&lt;G10,0,IF($AK$4&gt;K10,Y10,$AK$4-K9))</f>
        <v>100000</v>
      </c>
      <c r="EP10" s="283"/>
      <c r="EQ10" s="283"/>
      <c r="ER10" s="18">
        <f>EO10*V10%</f>
        <v>20000</v>
      </c>
      <c r="EW10" s="28">
        <v>1100001</v>
      </c>
      <c r="EX10" s="28" t="s">
        <v>14</v>
      </c>
      <c r="EY10" s="28">
        <v>1600000</v>
      </c>
      <c r="EZ10" s="29">
        <v>10</v>
      </c>
      <c r="FA10" s="14"/>
      <c r="FB10" s="19">
        <f>IF($AK$4&lt;G11,A,0)</f>
        <v>0</v>
      </c>
      <c r="FC10" s="14"/>
      <c r="FD10" t="s">
        <v>27</v>
      </c>
      <c r="FP10" s="304">
        <f t="shared" si="0"/>
        <v>95833.416666666672</v>
      </c>
      <c r="FQ10" s="305"/>
      <c r="FR10" s="305"/>
      <c r="FS10" s="295" t="s">
        <v>13</v>
      </c>
      <c r="FT10" s="295"/>
      <c r="FU10" s="25" t="s">
        <v>14</v>
      </c>
      <c r="FV10" s="305">
        <f t="shared" si="1"/>
        <v>137500</v>
      </c>
      <c r="FW10" s="305"/>
      <c r="FX10" s="305"/>
      <c r="FY10" s="305"/>
      <c r="FZ10" s="305"/>
      <c r="GA10" s="305"/>
      <c r="GB10" s="295" t="s">
        <v>13</v>
      </c>
      <c r="GC10" s="297"/>
    </row>
    <row r="11" spans="1:185" ht="20.25" customHeight="1" x14ac:dyDescent="0.35">
      <c r="A11" s="237" t="s">
        <v>8</v>
      </c>
      <c r="B11" s="238"/>
      <c r="C11" s="239">
        <v>3400000</v>
      </c>
      <c r="D11" s="239"/>
      <c r="E11" s="239"/>
      <c r="F11" s="26" t="s">
        <v>17</v>
      </c>
      <c r="G11" s="232">
        <f t="shared" si="3"/>
        <v>1650001</v>
      </c>
      <c r="H11" s="232"/>
      <c r="I11" s="232"/>
      <c r="J11" s="26" t="s">
        <v>14</v>
      </c>
      <c r="K11" s="238" t="s">
        <v>7</v>
      </c>
      <c r="L11" s="238"/>
      <c r="M11" s="238"/>
      <c r="N11" s="26" t="s">
        <v>18</v>
      </c>
      <c r="O11" s="238" t="s">
        <v>1</v>
      </c>
      <c r="P11" s="238"/>
      <c r="Q11" s="238"/>
      <c r="R11" s="238"/>
      <c r="S11" s="238"/>
      <c r="T11" s="238"/>
      <c r="U11" s="238"/>
      <c r="V11" s="235">
        <v>25</v>
      </c>
      <c r="W11" s="236"/>
      <c r="X11" s="27" t="s">
        <v>5</v>
      </c>
      <c r="Y11" s="285">
        <f>C11*V11/100</f>
        <v>850000</v>
      </c>
      <c r="Z11" s="286"/>
      <c r="AA11" s="286"/>
      <c r="AB11" s="286"/>
      <c r="AC11" s="286"/>
      <c r="AD11" s="287"/>
      <c r="AE11" s="288">
        <f t="shared" si="2"/>
        <v>259500</v>
      </c>
      <c r="AF11" s="289"/>
      <c r="AG11" s="289"/>
      <c r="AH11" s="289"/>
      <c r="AI11" s="281" t="s">
        <v>13</v>
      </c>
      <c r="AJ11" s="281"/>
      <c r="AK11" s="281"/>
      <c r="AL11" s="281"/>
      <c r="AM11" s="281"/>
      <c r="AN11" s="282"/>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234" t="s">
        <v>33</v>
      </c>
      <c r="EL11" s="234"/>
      <c r="EM11" s="234"/>
      <c r="EN11" s="13"/>
      <c r="EO11" s="283">
        <f>IF($AK$4&lt;G11,0,IF($AK$4&gt;K11,Y11,$AK$4-K10))</f>
        <v>1038000</v>
      </c>
      <c r="EP11" s="283"/>
      <c r="EQ11" s="283"/>
      <c r="ER11" s="18">
        <f>EO11*V11%</f>
        <v>259500</v>
      </c>
      <c r="EW11" s="28">
        <v>1600001</v>
      </c>
      <c r="EX11" s="28" t="s">
        <v>14</v>
      </c>
      <c r="EY11" s="28" t="s">
        <v>7</v>
      </c>
      <c r="EZ11" s="29">
        <v>11</v>
      </c>
      <c r="FA11" s="14"/>
      <c r="FB11" s="19">
        <f>IF(AK9&lt;G12,A,0)</f>
        <v>0</v>
      </c>
      <c r="FC11" s="14"/>
      <c r="FD11" t="s">
        <v>26</v>
      </c>
      <c r="FP11" s="231">
        <f t="shared" si="0"/>
        <v>137500.08333333334</v>
      </c>
      <c r="FQ11" s="232"/>
      <c r="FR11" s="232"/>
      <c r="FS11" s="233" t="s">
        <v>13</v>
      </c>
      <c r="FT11" s="233"/>
      <c r="FU11" s="26" t="s">
        <v>14</v>
      </c>
      <c r="FV11" s="232">
        <f t="shared" si="1"/>
        <v>0</v>
      </c>
      <c r="FW11" s="232"/>
      <c r="FX11" s="232"/>
      <c r="FY11" s="232"/>
      <c r="FZ11" s="232"/>
      <c r="GA11" s="232"/>
      <c r="GB11" s="233" t="s">
        <v>13</v>
      </c>
      <c r="GC11" s="284"/>
    </row>
    <row r="12" spans="1:185" s="3" customFormat="1" ht="20.25" customHeight="1" x14ac:dyDescent="0.35">
      <c r="A12" s="306" t="s">
        <v>9</v>
      </c>
      <c r="B12" s="307"/>
      <c r="C12" s="310">
        <f>SUM(C6:E11)</f>
        <v>5050000</v>
      </c>
      <c r="D12" s="310"/>
      <c r="E12" s="310"/>
      <c r="F12" s="312" t="s">
        <v>10</v>
      </c>
      <c r="G12" s="312"/>
      <c r="H12" s="312"/>
      <c r="I12" s="312"/>
      <c r="J12" s="312"/>
      <c r="K12" s="312"/>
      <c r="L12" s="312"/>
      <c r="M12" s="312"/>
      <c r="N12" s="312"/>
      <c r="O12" s="312"/>
      <c r="P12" s="312"/>
      <c r="Q12" s="312"/>
      <c r="R12" s="312"/>
      <c r="S12" s="312"/>
      <c r="T12" s="312"/>
      <c r="U12" s="312"/>
      <c r="V12" s="312"/>
      <c r="W12" s="312"/>
      <c r="X12" s="313"/>
      <c r="Y12" s="316">
        <f>SUM(Y6:AD11)</f>
        <v>1045000</v>
      </c>
      <c r="Z12" s="317"/>
      <c r="AA12" s="317"/>
      <c r="AB12" s="317"/>
      <c r="AC12" s="317"/>
      <c r="AD12" s="318"/>
      <c r="AE12" s="322">
        <f>SUM(AE6:AE11)</f>
        <v>454500</v>
      </c>
      <c r="AF12" s="322"/>
      <c r="AG12" s="322"/>
      <c r="AH12" s="322"/>
      <c r="AI12" s="300" t="s">
        <v>39</v>
      </c>
      <c r="AJ12" s="300"/>
      <c r="AK12" s="300"/>
      <c r="AL12" s="300"/>
      <c r="AM12" s="300"/>
      <c r="AN12" s="301"/>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3"/>
      <c r="EL12" s="13"/>
      <c r="EM12" s="13"/>
      <c r="EN12" s="16"/>
      <c r="EO12" s="16"/>
      <c r="EP12" s="16"/>
      <c r="EQ12" s="16"/>
      <c r="ER12" s="16"/>
      <c r="ES12" s="1"/>
      <c r="ET12" s="1"/>
      <c r="EU12" s="1"/>
      <c r="EV12" s="1"/>
      <c r="EW12" s="1"/>
      <c r="EX12" s="1"/>
      <c r="EY12" s="1"/>
      <c r="EZ12" s="1"/>
      <c r="FA12" s="1"/>
      <c r="FB12" s="1"/>
      <c r="FC12" s="1"/>
      <c r="FD12" s="1"/>
      <c r="FE12" s="1"/>
      <c r="FF12" s="1"/>
      <c r="FG12" s="1"/>
      <c r="FH12" s="1"/>
      <c r="FI12" s="1"/>
      <c r="FJ12" s="1"/>
      <c r="FK12" s="1"/>
      <c r="FL12" s="1"/>
      <c r="FM12" s="1"/>
      <c r="FN12" s="1"/>
      <c r="FO12" s="1"/>
      <c r="FP12" s="165"/>
      <c r="FQ12" s="166"/>
      <c r="FR12" s="166"/>
      <c r="FS12" s="166"/>
      <c r="FT12" s="166"/>
      <c r="FU12" s="166"/>
      <c r="FV12" s="166"/>
      <c r="FW12" s="166"/>
      <c r="FX12" s="166"/>
      <c r="GB12" s="233" t="s">
        <v>13</v>
      </c>
      <c r="GC12" s="284"/>
    </row>
    <row r="13" spans="1:185" ht="21.75" x14ac:dyDescent="0.35">
      <c r="A13" s="308"/>
      <c r="B13" s="309"/>
      <c r="C13" s="311"/>
      <c r="D13" s="311"/>
      <c r="E13" s="311"/>
      <c r="F13" s="314"/>
      <c r="G13" s="314"/>
      <c r="H13" s="314"/>
      <c r="I13" s="314"/>
      <c r="J13" s="314"/>
      <c r="K13" s="314"/>
      <c r="L13" s="314"/>
      <c r="M13" s="314"/>
      <c r="N13" s="314"/>
      <c r="O13" s="314"/>
      <c r="P13" s="314"/>
      <c r="Q13" s="314"/>
      <c r="R13" s="314"/>
      <c r="S13" s="314"/>
      <c r="T13" s="314"/>
      <c r="U13" s="314"/>
      <c r="V13" s="314"/>
      <c r="W13" s="314"/>
      <c r="X13" s="315"/>
      <c r="Y13" s="319"/>
      <c r="Z13" s="320"/>
      <c r="AA13" s="320"/>
      <c r="AB13" s="320"/>
      <c r="AC13" s="320"/>
      <c r="AD13" s="321"/>
      <c r="AE13" s="299">
        <f>AE12/12</f>
        <v>37875</v>
      </c>
      <c r="AF13" s="299"/>
      <c r="AG13" s="299"/>
      <c r="AH13" s="299"/>
      <c r="AI13" s="300" t="s">
        <v>40</v>
      </c>
      <c r="AJ13" s="300"/>
      <c r="AK13" s="300"/>
      <c r="AL13" s="300"/>
      <c r="AM13" s="300"/>
      <c r="AN13" s="301"/>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44"/>
      <c r="EL13" s="144"/>
      <c r="EM13" s="144"/>
      <c r="EN13" s="16"/>
      <c r="EO13" s="283">
        <f>AK4-K10</f>
        <v>1038000</v>
      </c>
      <c r="EP13" s="283"/>
      <c r="EQ13" s="283"/>
      <c r="ER13" s="18">
        <f>EO13*V13%</f>
        <v>0</v>
      </c>
      <c r="EW13" s="21">
        <f>AK4-K6</f>
        <v>2338000</v>
      </c>
      <c r="EX13" s="302">
        <f>EW13*V7%</f>
        <v>116900</v>
      </c>
      <c r="EY13" s="302"/>
      <c r="FD13" s="303" t="s">
        <v>30</v>
      </c>
      <c r="FE13" s="303"/>
      <c r="FF13" s="303"/>
    </row>
    <row r="15" spans="1:185" ht="24" customHeight="1" x14ac:dyDescent="0.25">
      <c r="B15" s="126" t="s">
        <v>56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row>
    <row r="16" spans="1:185" ht="18.75" customHeight="1" x14ac:dyDescent="0.25">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row>
    <row r="20" spans="1:158" ht="28.5" x14ac:dyDescent="0.45">
      <c r="A20" s="229" t="str">
        <f t="shared" ref="A20:A21" si="4">EH20</f>
        <v xml:space="preserve">Prepared by Md. Hasan Mahmud Tuhin </v>
      </c>
      <c r="B20" s="229"/>
      <c r="C20" s="229"/>
      <c r="D20" s="229"/>
      <c r="E20" s="229"/>
      <c r="F20" s="229"/>
      <c r="G20" s="229"/>
      <c r="H20" s="229"/>
      <c r="I20" s="229"/>
      <c r="J20" s="229"/>
      <c r="K20" s="229"/>
      <c r="L20" s="229"/>
      <c r="M20" s="229"/>
      <c r="N20" s="229"/>
      <c r="O20" s="229"/>
      <c r="P20" s="229"/>
      <c r="Q20" s="229"/>
      <c r="R20" s="229"/>
      <c r="S20" s="229"/>
      <c r="T20" s="229"/>
      <c r="U20" s="229"/>
      <c r="V20" s="229"/>
      <c r="W20" s="229"/>
      <c r="EH20" s="58" t="s">
        <v>51</v>
      </c>
    </row>
    <row r="21" spans="1:158" ht="26.25" x14ac:dyDescent="0.3">
      <c r="A21" s="228" t="str">
        <f t="shared" si="4"/>
        <v xml:space="preserve">Professional Website: </v>
      </c>
      <c r="B21" s="228"/>
      <c r="C21" s="228"/>
      <c r="D21" s="228"/>
      <c r="E21" s="228"/>
      <c r="F21" s="228"/>
      <c r="G21" s="228"/>
      <c r="H21" s="228"/>
      <c r="I21" s="139" t="str">
        <f>EO21</f>
        <v>https://hasanhmt.com</v>
      </c>
      <c r="J21" s="139"/>
      <c r="K21" s="139"/>
      <c r="L21" s="139"/>
      <c r="M21" s="139"/>
      <c r="N21" s="139"/>
      <c r="O21" s="139"/>
      <c r="P21" s="139"/>
      <c r="Q21" s="139"/>
      <c r="R21" s="139"/>
      <c r="S21" s="139"/>
      <c r="T21" s="139"/>
      <c r="U21" s="139"/>
      <c r="V21" s="139"/>
      <c r="EH21" s="227" t="s">
        <v>52</v>
      </c>
      <c r="EI21" s="227"/>
      <c r="EJ21" s="227"/>
      <c r="EK21" s="227"/>
      <c r="EL21" s="227"/>
      <c r="EM21" s="227"/>
      <c r="EN21" s="227"/>
      <c r="EO21" s="139" t="s">
        <v>49</v>
      </c>
      <c r="EP21" s="139"/>
      <c r="EQ21" s="139"/>
      <c r="ER21" s="139"/>
      <c r="ES21" s="139"/>
      <c r="ET21" s="139"/>
      <c r="EU21" s="139"/>
      <c r="EV21" s="139"/>
      <c r="EW21" s="139"/>
      <c r="EX21" s="139"/>
      <c r="EY21" s="139"/>
      <c r="EZ21" s="139"/>
      <c r="FA21" s="139"/>
      <c r="FB21" s="139"/>
    </row>
  </sheetData>
  <mergeCells count="125">
    <mergeCell ref="A20:W20"/>
    <mergeCell ref="A21:H21"/>
    <mergeCell ref="I21:V21"/>
    <mergeCell ref="EH21:EN21"/>
    <mergeCell ref="EO21:FB21"/>
    <mergeCell ref="A12:B13"/>
    <mergeCell ref="C12:E13"/>
    <mergeCell ref="F12:X13"/>
    <mergeCell ref="Y12:AD13"/>
    <mergeCell ref="AE12:AH12"/>
    <mergeCell ref="AI12:AN12"/>
    <mergeCell ref="AE13:AH13"/>
    <mergeCell ref="AI13:AN13"/>
    <mergeCell ref="EK13:EM13"/>
    <mergeCell ref="EO13:EQ13"/>
    <mergeCell ref="EX13:EY13"/>
    <mergeCell ref="FD13:FF13"/>
    <mergeCell ref="EO11:EQ11"/>
    <mergeCell ref="FP11:FR11"/>
    <mergeCell ref="FS11:FT11"/>
    <mergeCell ref="O11:U11"/>
    <mergeCell ref="V11:W11"/>
    <mergeCell ref="Y11:AD11"/>
    <mergeCell ref="AE11:AH11"/>
    <mergeCell ref="AI11:AN11"/>
    <mergeCell ref="K10:M10"/>
    <mergeCell ref="O10:U10"/>
    <mergeCell ref="V10:W10"/>
    <mergeCell ref="GB12:GC12"/>
    <mergeCell ref="FV11:GA11"/>
    <mergeCell ref="GB11:GC11"/>
    <mergeCell ref="GB10:GC10"/>
    <mergeCell ref="AI10:AN10"/>
    <mergeCell ref="EK10:EM10"/>
    <mergeCell ref="EO10:EQ10"/>
    <mergeCell ref="FP10:FR10"/>
    <mergeCell ref="FS10:FT10"/>
    <mergeCell ref="FV10:GA10"/>
    <mergeCell ref="GB9:GC9"/>
    <mergeCell ref="EK7:EM7"/>
    <mergeCell ref="EO7:EQ7"/>
    <mergeCell ref="FP7:FR7"/>
    <mergeCell ref="FS7:FT7"/>
    <mergeCell ref="FV7:GA7"/>
    <mergeCell ref="GB7:GC7"/>
    <mergeCell ref="Y10:AD10"/>
    <mergeCell ref="AE10:AH10"/>
    <mergeCell ref="AE9:AH9"/>
    <mergeCell ref="FS8:FT8"/>
    <mergeCell ref="FV8:GA8"/>
    <mergeCell ref="GB8:GC8"/>
    <mergeCell ref="Y9:AD9"/>
    <mergeCell ref="Y8:AD8"/>
    <mergeCell ref="AE8:AH8"/>
    <mergeCell ref="AI8:AN8"/>
    <mergeCell ref="EK8:EM8"/>
    <mergeCell ref="EO8:EQ8"/>
    <mergeCell ref="FP8:FR8"/>
    <mergeCell ref="FV6:GA6"/>
    <mergeCell ref="A6:B6"/>
    <mergeCell ref="C6:E6"/>
    <mergeCell ref="G6:I6"/>
    <mergeCell ref="K6:M6"/>
    <mergeCell ref="O6:U6"/>
    <mergeCell ref="A10:B10"/>
    <mergeCell ref="C10:E10"/>
    <mergeCell ref="G10:I10"/>
    <mergeCell ref="FV9:GA9"/>
    <mergeCell ref="A7:B7"/>
    <mergeCell ref="C7:E7"/>
    <mergeCell ref="G7:I7"/>
    <mergeCell ref="K7:M7"/>
    <mergeCell ref="O7:U7"/>
    <mergeCell ref="V7:W7"/>
    <mergeCell ref="Y7:AD7"/>
    <mergeCell ref="AE7:AH7"/>
    <mergeCell ref="AI7:AN7"/>
    <mergeCell ref="V6:W6"/>
    <mergeCell ref="FV5:GC5"/>
    <mergeCell ref="AP2:AS5"/>
    <mergeCell ref="EK1:EK4"/>
    <mergeCell ref="A2:AD4"/>
    <mergeCell ref="AE2:AN2"/>
    <mergeCell ref="FP2:GC2"/>
    <mergeCell ref="AE3:AJ3"/>
    <mergeCell ref="AK3:AN3"/>
    <mergeCell ref="AE4:AJ4"/>
    <mergeCell ref="AK4:AN4"/>
    <mergeCell ref="A1:F1"/>
    <mergeCell ref="G1:AN1"/>
    <mergeCell ref="A5:U5"/>
    <mergeCell ref="V5:X5"/>
    <mergeCell ref="Y5:AD5"/>
    <mergeCell ref="AE5:AN5"/>
    <mergeCell ref="FP5:FT5"/>
    <mergeCell ref="GB6:GC6"/>
    <mergeCell ref="Y6:AD6"/>
    <mergeCell ref="AE6:AH6"/>
    <mergeCell ref="AI6:AN6"/>
    <mergeCell ref="FP6:FR6"/>
    <mergeCell ref="FS6:FT6"/>
    <mergeCell ref="FP9:FR9"/>
    <mergeCell ref="FS9:FT9"/>
    <mergeCell ref="EK11:EM11"/>
    <mergeCell ref="B15:AO16"/>
    <mergeCell ref="FP12:FX12"/>
    <mergeCell ref="V8:W8"/>
    <mergeCell ref="A9:B9"/>
    <mergeCell ref="C9:E9"/>
    <mergeCell ref="G9:I9"/>
    <mergeCell ref="K9:M9"/>
    <mergeCell ref="O9:U9"/>
    <mergeCell ref="V9:W9"/>
    <mergeCell ref="A8:B8"/>
    <mergeCell ref="C8:E8"/>
    <mergeCell ref="G8:I8"/>
    <mergeCell ref="K8:M8"/>
    <mergeCell ref="O8:U8"/>
    <mergeCell ref="AI9:AN9"/>
    <mergeCell ref="EK9:EM9"/>
    <mergeCell ref="EO9:EQ9"/>
    <mergeCell ref="A11:B11"/>
    <mergeCell ref="C11:E11"/>
    <mergeCell ref="G11:I11"/>
    <mergeCell ref="K11:M11"/>
  </mergeCells>
  <conditionalFormatting sqref="C6:E11 G6:I10 K6:M10 V6:W11 AE5">
    <cfRule type="containsBlanks" dxfId="5" priority="2">
      <formula>LEN(TRIM(C5))=0</formula>
    </cfRule>
  </conditionalFormatting>
  <conditionalFormatting sqref="G11:I11">
    <cfRule type="containsBlanks" dxfId="4" priority="1">
      <formula>LEN(TRIM(G11))=0</formula>
    </cfRule>
  </conditionalFormatting>
  <hyperlinks>
    <hyperlink ref="G1" r:id="rId1" xr:uid="{182C09DF-DDD9-4C2A-9315-8639E0B22AAC}"/>
    <hyperlink ref="B15:AO16" r:id="rId2" display="রেফারেন্সঃ  Income Tax Nirdeshika (2022-2023) , চতুর্থ ভাগ (করদায় পরিগননা)" xr:uid="{FDA458F1-EE29-4C9C-AE46-3C5585512581}"/>
    <hyperlink ref="I21" r:id="rId3" display="https://hasanhmt.com" xr:uid="{805C262E-5DE1-4ED0-9507-07A10A5698EB}"/>
    <hyperlink ref="EO21" r:id="rId4" xr:uid="{4CD551C2-D70F-46E0-B2A6-4C82D2E5F8F7}"/>
  </hyperlinks>
  <pageMargins left="0.7" right="0.45" top="0.75" bottom="0.75" header="0.3" footer="0.3"/>
  <pageSetup scale="6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C240-7B19-4623-9DC9-C14BB814F9A3}">
  <sheetPr>
    <tabColor rgb="FFFFFF00"/>
  </sheetPr>
  <dimension ref="A1:GC21"/>
  <sheetViews>
    <sheetView view="pageBreakPreview" zoomScale="85" zoomScaleNormal="100" zoomScaleSheetLayoutView="85" workbookViewId="0">
      <selection activeCell="A20" sqref="A20:XFD21"/>
    </sheetView>
  </sheetViews>
  <sheetFormatPr defaultRowHeight="18.75" x14ac:dyDescent="0.3"/>
  <cols>
    <col min="1" max="5" width="4.28515625" style="1" customWidth="1"/>
    <col min="6" max="6" width="1.85546875" style="1" customWidth="1"/>
    <col min="7" max="7" width="3.85546875" style="1" customWidth="1"/>
    <col min="8" max="9" width="3.7109375" style="1" customWidth="1"/>
    <col min="10" max="10" width="2.85546875" style="1" customWidth="1"/>
    <col min="11" max="11" width="3.85546875" style="1" customWidth="1"/>
    <col min="12" max="13" width="3.7109375" style="1" customWidth="1"/>
    <col min="14" max="14" width="2.28515625" style="1" customWidth="1"/>
    <col min="15" max="21" width="3.7109375" style="1" customWidth="1"/>
    <col min="22" max="23" width="2.140625" style="1" customWidth="1"/>
    <col min="24" max="30" width="3.7109375" style="1" customWidth="1"/>
    <col min="31" max="34" width="3.7109375" style="17" customWidth="1"/>
    <col min="35" max="35" width="6.140625" style="1" customWidth="1"/>
    <col min="36" max="36" width="7" style="1" customWidth="1"/>
    <col min="37" max="40" width="4.7109375" style="1" customWidth="1"/>
    <col min="41" max="140" width="4.5703125" style="1" customWidth="1"/>
    <col min="141" max="141" width="88.7109375" style="1" customWidth="1"/>
    <col min="142" max="142" width="35.140625" style="1" customWidth="1"/>
    <col min="143" max="143" width="4.7109375" style="1" customWidth="1"/>
    <col min="144" max="144" width="4.5703125" style="1" customWidth="1"/>
    <col min="145" max="147" width="4.7109375" style="1" customWidth="1"/>
    <col min="148" max="148" width="13.140625" style="1" customWidth="1"/>
    <col min="149" max="152" width="7" style="1" customWidth="1"/>
    <col min="153" max="153" width="13.85546875" style="1" customWidth="1"/>
    <col min="154" max="154" width="4" style="1" customWidth="1"/>
    <col min="155" max="155" width="9" style="1" customWidth="1"/>
    <col min="156" max="157" width="3.85546875" style="1" customWidth="1"/>
    <col min="158" max="158" width="11.42578125" style="1" customWidth="1"/>
    <col min="159" max="159" width="3.85546875" style="1" customWidth="1"/>
    <col min="160" max="171" width="7" style="1" customWidth="1"/>
    <col min="172" max="174" width="3.85546875" style="1" customWidth="1"/>
    <col min="175" max="176" width="2.42578125" style="1" customWidth="1"/>
    <col min="177" max="177" width="2.85546875" style="1" customWidth="1"/>
    <col min="178" max="183" width="3.85546875" style="1" customWidth="1"/>
    <col min="184" max="185" width="2.42578125" style="1" customWidth="1"/>
    <col min="186" max="187" width="3" style="1" customWidth="1"/>
    <col min="188" max="16384" width="9.140625" style="1"/>
  </cols>
  <sheetData>
    <row r="1" spans="1:185" ht="34.5" customHeight="1" thickBot="1" x14ac:dyDescent="0.4">
      <c r="A1" s="271" t="s">
        <v>50</v>
      </c>
      <c r="B1" s="271"/>
      <c r="C1" s="271"/>
      <c r="D1" s="271"/>
      <c r="E1" s="271"/>
      <c r="F1" s="271"/>
      <c r="G1" s="272" t="s">
        <v>49</v>
      </c>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EC1" s="58" t="s">
        <v>51</v>
      </c>
    </row>
    <row r="2" spans="1:185" s="3" customFormat="1" ht="21" customHeight="1" x14ac:dyDescent="0.25">
      <c r="A2" s="251" t="s">
        <v>12</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7" t="s">
        <v>20</v>
      </c>
      <c r="AF2" s="258"/>
      <c r="AG2" s="258"/>
      <c r="AH2" s="258"/>
      <c r="AI2" s="258"/>
      <c r="AJ2" s="258"/>
      <c r="AK2" s="258"/>
      <c r="AL2" s="258"/>
      <c r="AM2" s="258"/>
      <c r="AN2" s="259"/>
      <c r="AO2" s="2"/>
      <c r="AP2" s="242" t="s">
        <v>38</v>
      </c>
      <c r="AQ2" s="243"/>
      <c r="AR2" s="243"/>
      <c r="AS2" s="24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75"/>
      <c r="EL2" s="2"/>
      <c r="EM2" s="2"/>
      <c r="EN2" s="2"/>
      <c r="EO2" s="2"/>
      <c r="EP2" s="2"/>
      <c r="EQ2" s="2"/>
      <c r="ER2" s="2"/>
      <c r="EW2" s="22" t="s">
        <v>31</v>
      </c>
      <c r="EX2" s="4"/>
      <c r="EY2" s="4"/>
      <c r="EZ2" s="4"/>
      <c r="FA2" s="4"/>
      <c r="FB2" s="4"/>
      <c r="FC2" s="4"/>
      <c r="FD2" s="4"/>
      <c r="FE2" s="4"/>
      <c r="FF2" s="5"/>
      <c r="FG2" s="5"/>
      <c r="FH2" s="5"/>
      <c r="FI2" s="5"/>
      <c r="FP2" s="260" t="s">
        <v>19</v>
      </c>
      <c r="FQ2" s="261"/>
      <c r="FR2" s="261"/>
      <c r="FS2" s="261"/>
      <c r="FT2" s="261"/>
      <c r="FU2" s="261"/>
      <c r="FV2" s="261"/>
      <c r="FW2" s="261"/>
      <c r="FX2" s="261"/>
      <c r="FY2" s="261"/>
      <c r="FZ2" s="261"/>
      <c r="GA2" s="261"/>
      <c r="GB2" s="261"/>
      <c r="GC2" s="262"/>
    </row>
    <row r="3" spans="1:185" s="3" customFormat="1" ht="21" customHeight="1" x14ac:dyDescent="0.25">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63">
        <f>'ট্যাক্স হিসাব '!$J$2</f>
        <v>192000</v>
      </c>
      <c r="AF3" s="264"/>
      <c r="AG3" s="264"/>
      <c r="AH3" s="264"/>
      <c r="AI3" s="264"/>
      <c r="AJ3" s="264"/>
      <c r="AK3" s="265" t="s">
        <v>21</v>
      </c>
      <c r="AL3" s="265"/>
      <c r="AM3" s="265"/>
      <c r="AN3" s="266"/>
      <c r="AO3" s="6"/>
      <c r="AP3" s="245"/>
      <c r="AQ3" s="246"/>
      <c r="AR3" s="246"/>
      <c r="AS3" s="247"/>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1"/>
      <c r="ED3" s="1"/>
      <c r="EE3" s="1"/>
      <c r="EF3" s="6"/>
      <c r="EG3" s="6"/>
      <c r="EH3" s="6"/>
      <c r="EI3" s="6"/>
      <c r="EJ3" s="6"/>
      <c r="EK3" s="75"/>
      <c r="EL3" s="6"/>
      <c r="EM3" s="6"/>
      <c r="EN3" s="6"/>
      <c r="EO3" s="6"/>
      <c r="EP3" s="6"/>
      <c r="EQ3" s="6"/>
      <c r="ER3" s="6"/>
      <c r="EW3" s="23" t="s">
        <v>32</v>
      </c>
      <c r="FP3" s="7"/>
      <c r="FQ3" s="8"/>
      <c r="FR3" s="8"/>
      <c r="FS3" s="8"/>
      <c r="FT3" s="8"/>
      <c r="FU3" s="8"/>
      <c r="FV3" s="8"/>
      <c r="FW3" s="8"/>
      <c r="FX3" s="8"/>
      <c r="FY3" s="8"/>
      <c r="FZ3" s="8"/>
      <c r="GA3" s="8"/>
      <c r="GB3" s="8"/>
      <c r="GC3" s="9"/>
    </row>
    <row r="4" spans="1:185" s="3" customFormat="1" ht="21" customHeight="1" x14ac:dyDescent="0.25">
      <c r="A4" s="255"/>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67" t="s">
        <v>22</v>
      </c>
      <c r="AF4" s="268"/>
      <c r="AG4" s="268"/>
      <c r="AH4" s="268"/>
      <c r="AI4" s="268"/>
      <c r="AJ4" s="268"/>
      <c r="AK4" s="269">
        <f>'ট্যাক্স হিসাব '!$J$3</f>
        <v>2688000</v>
      </c>
      <c r="AL4" s="269"/>
      <c r="AM4" s="269"/>
      <c r="AN4" s="270"/>
      <c r="AO4" s="10"/>
      <c r="AP4" s="245"/>
      <c r="AQ4" s="246"/>
      <c r="AR4" s="246"/>
      <c r="AS4" s="247"/>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75"/>
      <c r="EL4" s="10"/>
      <c r="EM4" s="10"/>
      <c r="EN4" s="10"/>
      <c r="EO4" s="10"/>
      <c r="EP4" s="10"/>
      <c r="EQ4" s="10"/>
      <c r="ER4" s="10"/>
      <c r="FP4" s="7"/>
      <c r="FQ4" s="8"/>
      <c r="FR4" s="8"/>
      <c r="FS4" s="8"/>
      <c r="FT4" s="8"/>
      <c r="FU4" s="8"/>
      <c r="FV4" s="8"/>
      <c r="FW4" s="8"/>
      <c r="FX4" s="8"/>
      <c r="FY4" s="8"/>
      <c r="FZ4" s="8"/>
      <c r="GA4" s="8"/>
      <c r="GB4" s="8"/>
      <c r="GC4" s="9"/>
    </row>
    <row r="5" spans="1:185" ht="22.5" thickBot="1" x14ac:dyDescent="0.45">
      <c r="A5" s="274" t="s">
        <v>2</v>
      </c>
      <c r="B5" s="275"/>
      <c r="C5" s="275"/>
      <c r="D5" s="275"/>
      <c r="E5" s="275"/>
      <c r="F5" s="275"/>
      <c r="G5" s="275"/>
      <c r="H5" s="275"/>
      <c r="I5" s="275"/>
      <c r="J5" s="275"/>
      <c r="K5" s="275"/>
      <c r="L5" s="275"/>
      <c r="M5" s="275"/>
      <c r="N5" s="275"/>
      <c r="O5" s="275"/>
      <c r="P5" s="275"/>
      <c r="Q5" s="275"/>
      <c r="R5" s="275"/>
      <c r="S5" s="275"/>
      <c r="T5" s="275"/>
      <c r="U5" s="276"/>
      <c r="V5" s="274" t="s">
        <v>3</v>
      </c>
      <c r="W5" s="275"/>
      <c r="X5" s="276"/>
      <c r="Y5" s="274" t="s">
        <v>6</v>
      </c>
      <c r="Z5" s="275"/>
      <c r="AA5" s="275"/>
      <c r="AB5" s="275"/>
      <c r="AC5" s="275"/>
      <c r="AD5" s="276"/>
      <c r="AE5" s="277" t="s">
        <v>23</v>
      </c>
      <c r="AF5" s="278"/>
      <c r="AG5" s="278"/>
      <c r="AH5" s="278"/>
      <c r="AI5" s="278"/>
      <c r="AJ5" s="278"/>
      <c r="AK5" s="278"/>
      <c r="AL5" s="278"/>
      <c r="AM5" s="278"/>
      <c r="AN5" s="279"/>
      <c r="AO5" s="11"/>
      <c r="AP5" s="248"/>
      <c r="AQ5" s="249"/>
      <c r="AR5" s="249"/>
      <c r="AS5" s="250"/>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W5" s="24" t="s">
        <v>24</v>
      </c>
      <c r="EX5" s="12"/>
      <c r="EY5" s="24" t="s">
        <v>25</v>
      </c>
      <c r="FP5" s="280" t="s">
        <v>15</v>
      </c>
      <c r="FQ5" s="240"/>
      <c r="FR5" s="240"/>
      <c r="FS5" s="240"/>
      <c r="FT5" s="240"/>
      <c r="FU5" s="25" t="s">
        <v>14</v>
      </c>
      <c r="FV5" s="240" t="s">
        <v>16</v>
      </c>
      <c r="FW5" s="240"/>
      <c r="FX5" s="240"/>
      <c r="FY5" s="240"/>
      <c r="FZ5" s="240"/>
      <c r="GA5" s="240"/>
      <c r="GB5" s="240"/>
      <c r="GC5" s="241"/>
    </row>
    <row r="6" spans="1:185" ht="19.5" x14ac:dyDescent="0.35">
      <c r="A6" s="237" t="s">
        <v>0</v>
      </c>
      <c r="B6" s="238"/>
      <c r="C6" s="239">
        <v>450000</v>
      </c>
      <c r="D6" s="239"/>
      <c r="E6" s="239"/>
      <c r="F6" s="26" t="s">
        <v>17</v>
      </c>
      <c r="G6" s="239">
        <v>0</v>
      </c>
      <c r="H6" s="239"/>
      <c r="I6" s="239"/>
      <c r="J6" s="26" t="s">
        <v>14</v>
      </c>
      <c r="K6" s="232">
        <f>C6</f>
        <v>450000</v>
      </c>
      <c r="L6" s="232"/>
      <c r="M6" s="232"/>
      <c r="N6" s="26" t="s">
        <v>18</v>
      </c>
      <c r="O6" s="238" t="s">
        <v>1</v>
      </c>
      <c r="P6" s="238"/>
      <c r="Q6" s="238"/>
      <c r="R6" s="238"/>
      <c r="S6" s="238"/>
      <c r="T6" s="238"/>
      <c r="U6" s="238"/>
      <c r="V6" s="235">
        <v>0</v>
      </c>
      <c r="W6" s="236"/>
      <c r="X6" s="27" t="s">
        <v>5</v>
      </c>
      <c r="Y6" s="290">
        <v>0</v>
      </c>
      <c r="Z6" s="291"/>
      <c r="AA6" s="291"/>
      <c r="AB6" s="291"/>
      <c r="AC6" s="291"/>
      <c r="AD6" s="292"/>
      <c r="AE6" s="293">
        <v>0</v>
      </c>
      <c r="AF6" s="294"/>
      <c r="AG6" s="294"/>
      <c r="AH6" s="294"/>
      <c r="AI6" s="281" t="s">
        <v>13</v>
      </c>
      <c r="AJ6" s="281"/>
      <c r="AK6" s="281"/>
      <c r="AL6" s="281"/>
      <c r="AM6" s="281"/>
      <c r="AN6" s="282"/>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W6" s="28">
        <v>0</v>
      </c>
      <c r="EX6" s="28" t="s">
        <v>14</v>
      </c>
      <c r="EY6" s="28">
        <v>300000</v>
      </c>
      <c r="EZ6" s="29">
        <v>6</v>
      </c>
      <c r="FA6" s="14"/>
      <c r="FB6" s="19">
        <f>IF($AK$4&lt;G7,A,0)</f>
        <v>0</v>
      </c>
      <c r="FC6" s="14"/>
      <c r="FP6" s="231">
        <f t="shared" ref="FP6:FP11" si="0">IFERROR(G6/12,0)</f>
        <v>0</v>
      </c>
      <c r="FQ6" s="232"/>
      <c r="FR6" s="232"/>
      <c r="FS6" s="233" t="s">
        <v>13</v>
      </c>
      <c r="FT6" s="233"/>
      <c r="FU6" s="26" t="s">
        <v>14</v>
      </c>
      <c r="FV6" s="232">
        <f t="shared" ref="FV6:FV11" si="1">IFERROR(K6/12,0)</f>
        <v>37500</v>
      </c>
      <c r="FW6" s="232"/>
      <c r="FX6" s="232"/>
      <c r="FY6" s="232"/>
      <c r="FZ6" s="232"/>
      <c r="GA6" s="232"/>
      <c r="GB6" s="233" t="s">
        <v>13</v>
      </c>
      <c r="GC6" s="284"/>
    </row>
    <row r="7" spans="1:185" ht="19.5" x14ac:dyDescent="0.35">
      <c r="A7" s="237" t="s">
        <v>4</v>
      </c>
      <c r="B7" s="238"/>
      <c r="C7" s="239">
        <v>100000</v>
      </c>
      <c r="D7" s="239"/>
      <c r="E7" s="239"/>
      <c r="F7" s="26" t="s">
        <v>17</v>
      </c>
      <c r="G7" s="232">
        <f>K6+1</f>
        <v>450001</v>
      </c>
      <c r="H7" s="232"/>
      <c r="I7" s="232"/>
      <c r="J7" s="26" t="s">
        <v>14</v>
      </c>
      <c r="K7" s="232">
        <f>C6+C7</f>
        <v>550000</v>
      </c>
      <c r="L7" s="232"/>
      <c r="M7" s="232"/>
      <c r="N7" s="26" t="s">
        <v>18</v>
      </c>
      <c r="O7" s="238" t="s">
        <v>1</v>
      </c>
      <c r="P7" s="238"/>
      <c r="Q7" s="238"/>
      <c r="R7" s="238"/>
      <c r="S7" s="238"/>
      <c r="T7" s="238"/>
      <c r="U7" s="238"/>
      <c r="V7" s="235">
        <v>5</v>
      </c>
      <c r="W7" s="236"/>
      <c r="X7" s="27" t="s">
        <v>5</v>
      </c>
      <c r="Y7" s="285">
        <f>C7*V7/100</f>
        <v>5000</v>
      </c>
      <c r="Z7" s="286"/>
      <c r="AA7" s="286"/>
      <c r="AB7" s="286"/>
      <c r="AC7" s="286"/>
      <c r="AD7" s="287"/>
      <c r="AE7" s="288">
        <f>IF($AK$4&lt;G7,0,IF($AK$4&gt;K7,Y7,IF(AND($AK$4&gt;=G7,$AK$4&lt;=K7),($AK$4-K6)*V7%)))</f>
        <v>5000</v>
      </c>
      <c r="AF7" s="289"/>
      <c r="AG7" s="289"/>
      <c r="AH7" s="289"/>
      <c r="AI7" s="281" t="s">
        <v>13</v>
      </c>
      <c r="AJ7" s="281"/>
      <c r="AK7" s="281"/>
      <c r="AL7" s="281"/>
      <c r="AM7" s="281"/>
      <c r="AN7" s="282"/>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234" t="s">
        <v>37</v>
      </c>
      <c r="EL7" s="234"/>
      <c r="EM7" s="234"/>
      <c r="EN7" s="13"/>
      <c r="EO7" s="283">
        <f>IF($AK$4&lt;G7,0,IF($AK$4&gt;K7,Y7,$AK$4-K6))</f>
        <v>5000</v>
      </c>
      <c r="EP7" s="283"/>
      <c r="EQ7" s="283"/>
      <c r="ER7" s="18">
        <f>EO7*V7%</f>
        <v>250</v>
      </c>
      <c r="EW7" s="28">
        <v>300001</v>
      </c>
      <c r="EX7" s="28" t="s">
        <v>14</v>
      </c>
      <c r="EY7" s="28">
        <v>400000</v>
      </c>
      <c r="EZ7" s="29">
        <v>7</v>
      </c>
      <c r="FA7" s="14"/>
      <c r="FB7" s="20" t="e">
        <f>IF($AK$4&lt;300001,0,(IF(AK4=400000=B,IF(AND($AK$4&gt;AA6,$AK$4&lt;=AA7),BB,0))))</f>
        <v>#NAME?</v>
      </c>
      <c r="FC7" s="15"/>
      <c r="FD7" s="15"/>
      <c r="FE7" s="15"/>
      <c r="FP7" s="231">
        <f t="shared" si="0"/>
        <v>37500.083333333336</v>
      </c>
      <c r="FQ7" s="232"/>
      <c r="FR7" s="232"/>
      <c r="FS7" s="233" t="s">
        <v>13</v>
      </c>
      <c r="FT7" s="233"/>
      <c r="FU7" s="26" t="s">
        <v>14</v>
      </c>
      <c r="FV7" s="232">
        <f t="shared" si="1"/>
        <v>45833.333333333336</v>
      </c>
      <c r="FW7" s="232"/>
      <c r="FX7" s="232"/>
      <c r="FY7" s="232"/>
      <c r="FZ7" s="232"/>
      <c r="GA7" s="232"/>
      <c r="GB7" s="233" t="s">
        <v>13</v>
      </c>
      <c r="GC7" s="284"/>
    </row>
    <row r="8" spans="1:185" ht="19.5" x14ac:dyDescent="0.35">
      <c r="A8" s="237" t="s">
        <v>4</v>
      </c>
      <c r="B8" s="238"/>
      <c r="C8" s="239">
        <v>300000</v>
      </c>
      <c r="D8" s="239"/>
      <c r="E8" s="239"/>
      <c r="F8" s="26" t="s">
        <v>17</v>
      </c>
      <c r="G8" s="232">
        <f>K7+1</f>
        <v>550001</v>
      </c>
      <c r="H8" s="232"/>
      <c r="I8" s="232"/>
      <c r="J8" s="26" t="s">
        <v>14</v>
      </c>
      <c r="K8" s="232">
        <f>K7+C8</f>
        <v>850000</v>
      </c>
      <c r="L8" s="232"/>
      <c r="M8" s="232"/>
      <c r="N8" s="26" t="s">
        <v>18</v>
      </c>
      <c r="O8" s="238" t="s">
        <v>1</v>
      </c>
      <c r="P8" s="238"/>
      <c r="Q8" s="238"/>
      <c r="R8" s="238"/>
      <c r="S8" s="238"/>
      <c r="T8" s="238"/>
      <c r="U8" s="238"/>
      <c r="V8" s="235">
        <v>10</v>
      </c>
      <c r="W8" s="236"/>
      <c r="X8" s="27" t="s">
        <v>5</v>
      </c>
      <c r="Y8" s="285">
        <f>C8*V8/100</f>
        <v>30000</v>
      </c>
      <c r="Z8" s="286"/>
      <c r="AA8" s="286"/>
      <c r="AB8" s="286"/>
      <c r="AC8" s="286"/>
      <c r="AD8" s="287"/>
      <c r="AE8" s="288">
        <f t="shared" ref="AE8:AE11" si="2">IF($AK$4&lt;G8,0,IF($AK$4&gt;K8,Y8,IF(AND($AK$4&gt;=G8,$AK$4&lt;=K8),($AK$4-K7)*V8%)))</f>
        <v>30000</v>
      </c>
      <c r="AF8" s="289"/>
      <c r="AG8" s="289"/>
      <c r="AH8" s="289"/>
      <c r="AI8" s="281" t="s">
        <v>13</v>
      </c>
      <c r="AJ8" s="281"/>
      <c r="AK8" s="281"/>
      <c r="AL8" s="281"/>
      <c r="AM8" s="281"/>
      <c r="AN8" s="282"/>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234" t="s">
        <v>36</v>
      </c>
      <c r="EL8" s="234"/>
      <c r="EM8" s="234"/>
      <c r="EN8" s="13"/>
      <c r="EO8" s="283">
        <f>IF($AK$4&lt;G8,0,IF($AK$4&gt;K8,Y8,$AK$4-K7))</f>
        <v>30000</v>
      </c>
      <c r="EP8" s="283"/>
      <c r="EQ8" s="283"/>
      <c r="ER8" s="18">
        <f>EO8*V8%</f>
        <v>3000</v>
      </c>
      <c r="EW8" s="28">
        <v>400001</v>
      </c>
      <c r="EX8" s="28" t="s">
        <v>14</v>
      </c>
      <c r="EY8" s="28">
        <v>700000</v>
      </c>
      <c r="EZ8" s="29">
        <v>8</v>
      </c>
      <c r="FA8" s="14"/>
      <c r="FB8" s="19">
        <f>IF($AK$4&lt;G9,A,0)</f>
        <v>0</v>
      </c>
      <c r="FC8" s="14"/>
      <c r="FD8" t="s">
        <v>28</v>
      </c>
      <c r="FP8" s="298">
        <f t="shared" si="0"/>
        <v>45833.416666666664</v>
      </c>
      <c r="FQ8" s="296"/>
      <c r="FR8" s="296"/>
      <c r="FS8" s="295" t="s">
        <v>13</v>
      </c>
      <c r="FT8" s="295"/>
      <c r="FU8" s="25" t="s">
        <v>14</v>
      </c>
      <c r="FV8" s="296">
        <f t="shared" si="1"/>
        <v>70833.333333333328</v>
      </c>
      <c r="FW8" s="296"/>
      <c r="FX8" s="296"/>
      <c r="FY8" s="296"/>
      <c r="FZ8" s="296"/>
      <c r="GA8" s="296"/>
      <c r="GB8" s="295" t="s">
        <v>13</v>
      </c>
      <c r="GC8" s="297"/>
    </row>
    <row r="9" spans="1:185" ht="19.5" customHeight="1" x14ac:dyDescent="0.35">
      <c r="A9" s="237" t="s">
        <v>4</v>
      </c>
      <c r="B9" s="238"/>
      <c r="C9" s="239">
        <v>400000</v>
      </c>
      <c r="D9" s="239"/>
      <c r="E9" s="239"/>
      <c r="F9" s="26" t="s">
        <v>17</v>
      </c>
      <c r="G9" s="232">
        <f t="shared" ref="G9:G11" si="3">K8+1</f>
        <v>850001</v>
      </c>
      <c r="H9" s="232"/>
      <c r="I9" s="232"/>
      <c r="J9" s="26" t="s">
        <v>14</v>
      </c>
      <c r="K9" s="232">
        <f>K8+C9</f>
        <v>1250000</v>
      </c>
      <c r="L9" s="232"/>
      <c r="M9" s="232"/>
      <c r="N9" s="26" t="s">
        <v>18</v>
      </c>
      <c r="O9" s="238" t="s">
        <v>1</v>
      </c>
      <c r="P9" s="238"/>
      <c r="Q9" s="238"/>
      <c r="R9" s="238"/>
      <c r="S9" s="238"/>
      <c r="T9" s="238"/>
      <c r="U9" s="238"/>
      <c r="V9" s="235">
        <v>15</v>
      </c>
      <c r="W9" s="236"/>
      <c r="X9" s="27" t="s">
        <v>5</v>
      </c>
      <c r="Y9" s="285">
        <f>C9*V9/100</f>
        <v>60000</v>
      </c>
      <c r="Z9" s="286"/>
      <c r="AA9" s="286"/>
      <c r="AB9" s="286"/>
      <c r="AC9" s="286"/>
      <c r="AD9" s="287"/>
      <c r="AE9" s="288">
        <f t="shared" si="2"/>
        <v>60000</v>
      </c>
      <c r="AF9" s="289"/>
      <c r="AG9" s="289"/>
      <c r="AH9" s="289"/>
      <c r="AI9" s="281" t="s">
        <v>13</v>
      </c>
      <c r="AJ9" s="281"/>
      <c r="AK9" s="281"/>
      <c r="AL9" s="281"/>
      <c r="AM9" s="281"/>
      <c r="AN9" s="282"/>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234" t="s">
        <v>35</v>
      </c>
      <c r="EL9" s="234"/>
      <c r="EM9" s="234"/>
      <c r="EN9" s="13"/>
      <c r="EO9" s="283">
        <f>IF($AK$4&lt;G9,0,IF($AK$4&gt;K9,Y9,$AK$4-K8))</f>
        <v>60000</v>
      </c>
      <c r="EP9" s="283"/>
      <c r="EQ9" s="283"/>
      <c r="ER9" s="18">
        <f>EO9*V9%</f>
        <v>9000</v>
      </c>
      <c r="EW9" s="28">
        <v>700001</v>
      </c>
      <c r="EX9" s="28" t="s">
        <v>14</v>
      </c>
      <c r="EY9" s="28">
        <v>1100000</v>
      </c>
      <c r="EZ9" s="29">
        <v>9</v>
      </c>
      <c r="FA9" s="14"/>
      <c r="FB9" s="19">
        <f>IF($AK$4&lt;G10,A,0)</f>
        <v>0</v>
      </c>
      <c r="FC9" s="14"/>
      <c r="FD9" t="s">
        <v>29</v>
      </c>
      <c r="FP9" s="231">
        <f t="shared" si="0"/>
        <v>70833.416666666672</v>
      </c>
      <c r="FQ9" s="232"/>
      <c r="FR9" s="232"/>
      <c r="FS9" s="233" t="s">
        <v>13</v>
      </c>
      <c r="FT9" s="233"/>
      <c r="FU9" s="26" t="s">
        <v>14</v>
      </c>
      <c r="FV9" s="232">
        <f t="shared" si="1"/>
        <v>104166.66666666667</v>
      </c>
      <c r="FW9" s="232"/>
      <c r="FX9" s="232"/>
      <c r="FY9" s="232"/>
      <c r="FZ9" s="232"/>
      <c r="GA9" s="232"/>
      <c r="GB9" s="233" t="s">
        <v>13</v>
      </c>
      <c r="GC9" s="284"/>
    </row>
    <row r="10" spans="1:185" ht="19.5" x14ac:dyDescent="0.35">
      <c r="A10" s="237" t="s">
        <v>4</v>
      </c>
      <c r="B10" s="238"/>
      <c r="C10" s="239">
        <v>500000</v>
      </c>
      <c r="D10" s="239"/>
      <c r="E10" s="239"/>
      <c r="F10" s="26" t="s">
        <v>17</v>
      </c>
      <c r="G10" s="232">
        <f t="shared" si="3"/>
        <v>1250001</v>
      </c>
      <c r="H10" s="232"/>
      <c r="I10" s="232"/>
      <c r="J10" s="26" t="s">
        <v>14</v>
      </c>
      <c r="K10" s="232">
        <f>K9+C10</f>
        <v>1750000</v>
      </c>
      <c r="L10" s="232"/>
      <c r="M10" s="232"/>
      <c r="N10" s="26" t="s">
        <v>18</v>
      </c>
      <c r="O10" s="238" t="s">
        <v>1</v>
      </c>
      <c r="P10" s="238"/>
      <c r="Q10" s="238"/>
      <c r="R10" s="238"/>
      <c r="S10" s="238"/>
      <c r="T10" s="238"/>
      <c r="U10" s="238"/>
      <c r="V10" s="235">
        <v>20</v>
      </c>
      <c r="W10" s="236"/>
      <c r="X10" s="27" t="s">
        <v>5</v>
      </c>
      <c r="Y10" s="285">
        <f>C10*V10/100</f>
        <v>100000</v>
      </c>
      <c r="Z10" s="286"/>
      <c r="AA10" s="286"/>
      <c r="AB10" s="286"/>
      <c r="AC10" s="286"/>
      <c r="AD10" s="287"/>
      <c r="AE10" s="288">
        <f t="shared" si="2"/>
        <v>100000</v>
      </c>
      <c r="AF10" s="289"/>
      <c r="AG10" s="289"/>
      <c r="AH10" s="289"/>
      <c r="AI10" s="281" t="s">
        <v>13</v>
      </c>
      <c r="AJ10" s="281"/>
      <c r="AK10" s="281"/>
      <c r="AL10" s="281"/>
      <c r="AM10" s="281"/>
      <c r="AN10" s="282"/>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234" t="s">
        <v>34</v>
      </c>
      <c r="EL10" s="234"/>
      <c r="EM10" s="234"/>
      <c r="EN10" s="13"/>
      <c r="EO10" s="283">
        <f>IF($AK$4&lt;G10,0,IF($AK$4&gt;K10,Y10,$AK$4-K9))</f>
        <v>100000</v>
      </c>
      <c r="EP10" s="283"/>
      <c r="EQ10" s="283"/>
      <c r="ER10" s="18">
        <f>EO10*V10%</f>
        <v>20000</v>
      </c>
      <c r="EW10" s="28">
        <v>1100001</v>
      </c>
      <c r="EX10" s="28" t="s">
        <v>14</v>
      </c>
      <c r="EY10" s="28">
        <v>1600000</v>
      </c>
      <c r="EZ10" s="29">
        <v>10</v>
      </c>
      <c r="FA10" s="14"/>
      <c r="FB10" s="19">
        <f>IF($AK$4&lt;G11,A,0)</f>
        <v>0</v>
      </c>
      <c r="FC10" s="14"/>
      <c r="FD10" t="s">
        <v>27</v>
      </c>
      <c r="FP10" s="304">
        <f t="shared" si="0"/>
        <v>104166.75</v>
      </c>
      <c r="FQ10" s="305"/>
      <c r="FR10" s="305"/>
      <c r="FS10" s="295" t="s">
        <v>13</v>
      </c>
      <c r="FT10" s="295"/>
      <c r="FU10" s="25" t="s">
        <v>14</v>
      </c>
      <c r="FV10" s="305">
        <f t="shared" si="1"/>
        <v>145833.33333333334</v>
      </c>
      <c r="FW10" s="305"/>
      <c r="FX10" s="305"/>
      <c r="FY10" s="305"/>
      <c r="FZ10" s="305"/>
      <c r="GA10" s="305"/>
      <c r="GB10" s="295" t="s">
        <v>13</v>
      </c>
      <c r="GC10" s="297"/>
    </row>
    <row r="11" spans="1:185" ht="20.25" customHeight="1" x14ac:dyDescent="0.35">
      <c r="A11" s="237" t="s">
        <v>8</v>
      </c>
      <c r="B11" s="238"/>
      <c r="C11" s="239">
        <v>3400000</v>
      </c>
      <c r="D11" s="239"/>
      <c r="E11" s="239"/>
      <c r="F11" s="26" t="s">
        <v>17</v>
      </c>
      <c r="G11" s="232">
        <f t="shared" si="3"/>
        <v>1750001</v>
      </c>
      <c r="H11" s="232"/>
      <c r="I11" s="232"/>
      <c r="J11" s="26" t="s">
        <v>14</v>
      </c>
      <c r="K11" s="238" t="s">
        <v>7</v>
      </c>
      <c r="L11" s="238"/>
      <c r="M11" s="238"/>
      <c r="N11" s="26" t="s">
        <v>18</v>
      </c>
      <c r="O11" s="238" t="s">
        <v>1</v>
      </c>
      <c r="P11" s="238"/>
      <c r="Q11" s="238"/>
      <c r="R11" s="238"/>
      <c r="S11" s="238"/>
      <c r="T11" s="238"/>
      <c r="U11" s="238"/>
      <c r="V11" s="235">
        <v>25</v>
      </c>
      <c r="W11" s="236"/>
      <c r="X11" s="27" t="s">
        <v>5</v>
      </c>
      <c r="Y11" s="285">
        <f>C11*V11/100</f>
        <v>850000</v>
      </c>
      <c r="Z11" s="286"/>
      <c r="AA11" s="286"/>
      <c r="AB11" s="286"/>
      <c r="AC11" s="286"/>
      <c r="AD11" s="287"/>
      <c r="AE11" s="288">
        <f t="shared" si="2"/>
        <v>234500</v>
      </c>
      <c r="AF11" s="289"/>
      <c r="AG11" s="289"/>
      <c r="AH11" s="289"/>
      <c r="AI11" s="281" t="s">
        <v>13</v>
      </c>
      <c r="AJ11" s="281"/>
      <c r="AK11" s="281"/>
      <c r="AL11" s="281"/>
      <c r="AM11" s="281"/>
      <c r="AN11" s="282"/>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234" t="s">
        <v>33</v>
      </c>
      <c r="EL11" s="234"/>
      <c r="EM11" s="234"/>
      <c r="EN11" s="13"/>
      <c r="EO11" s="283">
        <f>IF($AK$4&lt;G11,0,IF($AK$4&gt;K11,Y11,$AK$4-K10))</f>
        <v>938000</v>
      </c>
      <c r="EP11" s="283"/>
      <c r="EQ11" s="283"/>
      <c r="ER11" s="18">
        <f>EO11*V11%</f>
        <v>234500</v>
      </c>
      <c r="EW11" s="28">
        <v>1600001</v>
      </c>
      <c r="EX11" s="28" t="s">
        <v>14</v>
      </c>
      <c r="EY11" s="28" t="s">
        <v>7</v>
      </c>
      <c r="EZ11" s="29">
        <v>11</v>
      </c>
      <c r="FA11" s="14"/>
      <c r="FB11" s="19">
        <f>IF(AK9&lt;G12,A,0)</f>
        <v>0</v>
      </c>
      <c r="FC11" s="14"/>
      <c r="FD11" t="s">
        <v>26</v>
      </c>
      <c r="FP11" s="231">
        <f t="shared" si="0"/>
        <v>145833.41666666666</v>
      </c>
      <c r="FQ11" s="232"/>
      <c r="FR11" s="232"/>
      <c r="FS11" s="233" t="s">
        <v>13</v>
      </c>
      <c r="FT11" s="233"/>
      <c r="FU11" s="26" t="s">
        <v>14</v>
      </c>
      <c r="FV11" s="232">
        <f t="shared" si="1"/>
        <v>0</v>
      </c>
      <c r="FW11" s="232"/>
      <c r="FX11" s="232"/>
      <c r="FY11" s="232"/>
      <c r="FZ11" s="232"/>
      <c r="GA11" s="232"/>
      <c r="GB11" s="233" t="s">
        <v>13</v>
      </c>
      <c r="GC11" s="284"/>
    </row>
    <row r="12" spans="1:185" s="3" customFormat="1" ht="20.25" customHeight="1" x14ac:dyDescent="0.35">
      <c r="A12" s="306" t="s">
        <v>9</v>
      </c>
      <c r="B12" s="307"/>
      <c r="C12" s="310">
        <f>SUM(C6:E11)</f>
        <v>5150000</v>
      </c>
      <c r="D12" s="310"/>
      <c r="E12" s="310"/>
      <c r="F12" s="312" t="s">
        <v>10</v>
      </c>
      <c r="G12" s="312"/>
      <c r="H12" s="312"/>
      <c r="I12" s="312"/>
      <c r="J12" s="312"/>
      <c r="K12" s="312"/>
      <c r="L12" s="312"/>
      <c r="M12" s="312"/>
      <c r="N12" s="312"/>
      <c r="O12" s="312"/>
      <c r="P12" s="312"/>
      <c r="Q12" s="312"/>
      <c r="R12" s="312"/>
      <c r="S12" s="312"/>
      <c r="T12" s="312"/>
      <c r="U12" s="312"/>
      <c r="V12" s="312"/>
      <c r="W12" s="312"/>
      <c r="X12" s="313"/>
      <c r="Y12" s="316">
        <f>SUM(Y6:AD11)</f>
        <v>1045000</v>
      </c>
      <c r="Z12" s="317"/>
      <c r="AA12" s="317"/>
      <c r="AB12" s="317"/>
      <c r="AC12" s="317"/>
      <c r="AD12" s="318"/>
      <c r="AE12" s="324">
        <f>SUM(AE6:AE11)</f>
        <v>429500</v>
      </c>
      <c r="AF12" s="322"/>
      <c r="AG12" s="322"/>
      <c r="AH12" s="322"/>
      <c r="AI12" s="300" t="s">
        <v>39</v>
      </c>
      <c r="AJ12" s="300"/>
      <c r="AK12" s="300"/>
      <c r="AL12" s="300"/>
      <c r="AM12" s="300"/>
      <c r="AN12" s="301"/>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3"/>
      <c r="EL12" s="13"/>
      <c r="EM12" s="13"/>
      <c r="EN12" s="16"/>
      <c r="EO12" s="16"/>
      <c r="EP12" s="16"/>
      <c r="EQ12" s="16"/>
      <c r="ER12" s="16"/>
      <c r="ES12" s="1"/>
      <c r="ET12" s="1"/>
      <c r="EU12" s="1"/>
      <c r="EV12" s="1"/>
      <c r="EW12" s="1"/>
      <c r="EX12" s="1"/>
      <c r="EY12" s="1"/>
      <c r="EZ12" s="1"/>
      <c r="FA12" s="1"/>
      <c r="FB12" s="1"/>
      <c r="FC12" s="1"/>
      <c r="FD12" s="1"/>
      <c r="FE12" s="1"/>
      <c r="FF12" s="1"/>
      <c r="FG12" s="1"/>
      <c r="FH12" s="1"/>
      <c r="FI12" s="1"/>
      <c r="FJ12" s="1"/>
      <c r="FK12" s="1"/>
      <c r="FL12" s="1"/>
      <c r="FM12" s="1"/>
      <c r="FN12" s="1"/>
      <c r="FO12" s="1"/>
      <c r="FP12" s="165"/>
      <c r="FQ12" s="166"/>
      <c r="FR12" s="166"/>
      <c r="FS12" s="166"/>
      <c r="FT12" s="166"/>
      <c r="FU12" s="166"/>
      <c r="FV12" s="166"/>
      <c r="FW12" s="166"/>
      <c r="FX12" s="166"/>
      <c r="GB12" s="233" t="s">
        <v>13</v>
      </c>
      <c r="GC12" s="284"/>
    </row>
    <row r="13" spans="1:185" ht="21.75" x14ac:dyDescent="0.35">
      <c r="A13" s="308"/>
      <c r="B13" s="309"/>
      <c r="C13" s="311"/>
      <c r="D13" s="311"/>
      <c r="E13" s="311"/>
      <c r="F13" s="314"/>
      <c r="G13" s="314"/>
      <c r="H13" s="314"/>
      <c r="I13" s="314"/>
      <c r="J13" s="314"/>
      <c r="K13" s="314"/>
      <c r="L13" s="314"/>
      <c r="M13" s="314"/>
      <c r="N13" s="314"/>
      <c r="O13" s="314"/>
      <c r="P13" s="314"/>
      <c r="Q13" s="314"/>
      <c r="R13" s="314"/>
      <c r="S13" s="314"/>
      <c r="T13" s="314"/>
      <c r="U13" s="314"/>
      <c r="V13" s="314"/>
      <c r="W13" s="314"/>
      <c r="X13" s="315"/>
      <c r="Y13" s="319"/>
      <c r="Z13" s="320"/>
      <c r="AA13" s="320"/>
      <c r="AB13" s="320"/>
      <c r="AC13" s="320"/>
      <c r="AD13" s="321"/>
      <c r="AE13" s="323">
        <f>AE12/12</f>
        <v>35791.666666666664</v>
      </c>
      <c r="AF13" s="299"/>
      <c r="AG13" s="299"/>
      <c r="AH13" s="299"/>
      <c r="AI13" s="300" t="s">
        <v>40</v>
      </c>
      <c r="AJ13" s="300"/>
      <c r="AK13" s="300"/>
      <c r="AL13" s="300"/>
      <c r="AM13" s="300"/>
      <c r="AN13" s="301"/>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44"/>
      <c r="EL13" s="144"/>
      <c r="EM13" s="144"/>
      <c r="EN13" s="16"/>
      <c r="EO13" s="283">
        <f>AK4-K10</f>
        <v>938000</v>
      </c>
      <c r="EP13" s="283"/>
      <c r="EQ13" s="283"/>
      <c r="ER13" s="18">
        <f>EO13*V13%</f>
        <v>0</v>
      </c>
      <c r="EW13" s="21">
        <f>AK4-K6</f>
        <v>2238000</v>
      </c>
      <c r="EX13" s="302">
        <f>EW13*V7%</f>
        <v>111900</v>
      </c>
      <c r="EY13" s="302"/>
      <c r="FD13" s="303" t="s">
        <v>30</v>
      </c>
      <c r="FE13" s="303"/>
      <c r="FF13" s="303"/>
    </row>
    <row r="15" spans="1:185" ht="24" customHeight="1" x14ac:dyDescent="0.25">
      <c r="B15" s="126" t="s">
        <v>56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row>
    <row r="16" spans="1:185" ht="18.75" customHeight="1" x14ac:dyDescent="0.25">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row>
    <row r="20" spans="1:158" ht="28.5" x14ac:dyDescent="0.45">
      <c r="A20" s="229" t="str">
        <f t="shared" ref="A20:A21" si="4">EH20</f>
        <v xml:space="preserve">Prepared by Md. Hasan Mahmud Tuhin </v>
      </c>
      <c r="B20" s="229"/>
      <c r="C20" s="229"/>
      <c r="D20" s="229"/>
      <c r="E20" s="229"/>
      <c r="F20" s="229"/>
      <c r="G20" s="229"/>
      <c r="H20" s="229"/>
      <c r="I20" s="229"/>
      <c r="J20" s="229"/>
      <c r="K20" s="229"/>
      <c r="L20" s="229"/>
      <c r="M20" s="229"/>
      <c r="N20" s="229"/>
      <c r="O20" s="229"/>
      <c r="P20" s="229"/>
      <c r="Q20" s="229"/>
      <c r="R20" s="229"/>
      <c r="S20" s="229"/>
      <c r="T20" s="229"/>
      <c r="U20" s="229"/>
      <c r="V20" s="229"/>
      <c r="W20" s="229"/>
      <c r="EH20" s="58" t="s">
        <v>51</v>
      </c>
    </row>
    <row r="21" spans="1:158" ht="26.25" x14ac:dyDescent="0.3">
      <c r="A21" s="228" t="str">
        <f t="shared" si="4"/>
        <v xml:space="preserve">Professional Website: </v>
      </c>
      <c r="B21" s="228"/>
      <c r="C21" s="228"/>
      <c r="D21" s="228"/>
      <c r="E21" s="228"/>
      <c r="F21" s="228"/>
      <c r="G21" s="228"/>
      <c r="H21" s="228"/>
      <c r="I21" s="139" t="str">
        <f>EO21</f>
        <v>https://hasanhmt.com</v>
      </c>
      <c r="J21" s="139"/>
      <c r="K21" s="139"/>
      <c r="L21" s="139"/>
      <c r="M21" s="139"/>
      <c r="N21" s="139"/>
      <c r="O21" s="139"/>
      <c r="P21" s="139"/>
      <c r="Q21" s="139"/>
      <c r="R21" s="139"/>
      <c r="S21" s="139"/>
      <c r="T21" s="139"/>
      <c r="U21" s="139"/>
      <c r="V21" s="139"/>
      <c r="EH21" s="227" t="s">
        <v>52</v>
      </c>
      <c r="EI21" s="227"/>
      <c r="EJ21" s="227"/>
      <c r="EK21" s="227"/>
      <c r="EL21" s="227"/>
      <c r="EM21" s="227"/>
      <c r="EN21" s="227"/>
      <c r="EO21" s="139" t="s">
        <v>49</v>
      </c>
      <c r="EP21" s="139"/>
      <c r="EQ21" s="139"/>
      <c r="ER21" s="139"/>
      <c r="ES21" s="139"/>
      <c r="ET21" s="139"/>
      <c r="EU21" s="139"/>
      <c r="EV21" s="139"/>
      <c r="EW21" s="139"/>
      <c r="EX21" s="139"/>
      <c r="EY21" s="139"/>
      <c r="EZ21" s="139"/>
      <c r="FA21" s="139"/>
      <c r="FB21" s="139"/>
    </row>
  </sheetData>
  <mergeCells count="125">
    <mergeCell ref="A20:W20"/>
    <mergeCell ref="A21:H21"/>
    <mergeCell ref="I21:V21"/>
    <mergeCell ref="EH21:EN21"/>
    <mergeCell ref="EO21:FB21"/>
    <mergeCell ref="K10:M10"/>
    <mergeCell ref="O10:U10"/>
    <mergeCell ref="V10:W10"/>
    <mergeCell ref="EK11:EM11"/>
    <mergeCell ref="FP12:FX12"/>
    <mergeCell ref="GB12:GC12"/>
    <mergeCell ref="AE13:AH13"/>
    <mergeCell ref="AI13:AN13"/>
    <mergeCell ref="EK13:EM13"/>
    <mergeCell ref="EO13:EQ13"/>
    <mergeCell ref="EX13:EY13"/>
    <mergeCell ref="FD13:FF13"/>
    <mergeCell ref="EO11:EQ11"/>
    <mergeCell ref="FP11:FR11"/>
    <mergeCell ref="FS11:FT11"/>
    <mergeCell ref="FV11:GA11"/>
    <mergeCell ref="GB11:GC11"/>
    <mergeCell ref="AE12:AH12"/>
    <mergeCell ref="AI12:AN12"/>
    <mergeCell ref="GB10:GC10"/>
    <mergeCell ref="A11:B11"/>
    <mergeCell ref="C11:E11"/>
    <mergeCell ref="G11:I11"/>
    <mergeCell ref="K11:M11"/>
    <mergeCell ref="O11:U11"/>
    <mergeCell ref="V11:W11"/>
    <mergeCell ref="Y11:AD11"/>
    <mergeCell ref="AE11:AH11"/>
    <mergeCell ref="AI11:AN11"/>
    <mergeCell ref="AI10:AN10"/>
    <mergeCell ref="EK10:EM10"/>
    <mergeCell ref="EO10:EQ10"/>
    <mergeCell ref="FP10:FR10"/>
    <mergeCell ref="FS10:FT10"/>
    <mergeCell ref="FV10:GA10"/>
    <mergeCell ref="A10:B10"/>
    <mergeCell ref="C10:E10"/>
    <mergeCell ref="G10:I10"/>
    <mergeCell ref="FV9:GA9"/>
    <mergeCell ref="GB9:GC9"/>
    <mergeCell ref="EK7:EM7"/>
    <mergeCell ref="EO7:EQ7"/>
    <mergeCell ref="FP7:FR7"/>
    <mergeCell ref="FS7:FT7"/>
    <mergeCell ref="FV7:GA7"/>
    <mergeCell ref="GB7:GC7"/>
    <mergeCell ref="AE9:AH9"/>
    <mergeCell ref="FS8:FT8"/>
    <mergeCell ref="FV8:GA8"/>
    <mergeCell ref="GB8:GC8"/>
    <mergeCell ref="FP9:FR9"/>
    <mergeCell ref="FS9:FT9"/>
    <mergeCell ref="AE8:AH8"/>
    <mergeCell ref="AI8:AN8"/>
    <mergeCell ref="EK8:EM8"/>
    <mergeCell ref="FV5:GC5"/>
    <mergeCell ref="AP2:AS5"/>
    <mergeCell ref="EK2:EK4"/>
    <mergeCell ref="A2:AD4"/>
    <mergeCell ref="AE2:AN2"/>
    <mergeCell ref="FP2:GC2"/>
    <mergeCell ref="AE3:AJ3"/>
    <mergeCell ref="AK3:AN3"/>
    <mergeCell ref="AE4:AJ4"/>
    <mergeCell ref="AK4:AN4"/>
    <mergeCell ref="FP5:FT5"/>
    <mergeCell ref="GB6:GC6"/>
    <mergeCell ref="A7:B7"/>
    <mergeCell ref="C7:E7"/>
    <mergeCell ref="G7:I7"/>
    <mergeCell ref="K7:M7"/>
    <mergeCell ref="O7:U7"/>
    <mergeCell ref="V7:W7"/>
    <mergeCell ref="Y7:AD7"/>
    <mergeCell ref="AE7:AH7"/>
    <mergeCell ref="AI7:AN7"/>
    <mergeCell ref="Y6:AD6"/>
    <mergeCell ref="AE6:AH6"/>
    <mergeCell ref="AI6:AN6"/>
    <mergeCell ref="FV6:GA6"/>
    <mergeCell ref="A6:B6"/>
    <mergeCell ref="C6:E6"/>
    <mergeCell ref="G6:I6"/>
    <mergeCell ref="K6:M6"/>
    <mergeCell ref="O6:U6"/>
    <mergeCell ref="V6:W6"/>
    <mergeCell ref="FP6:FR6"/>
    <mergeCell ref="B15:AO16"/>
    <mergeCell ref="A1:F1"/>
    <mergeCell ref="G1:AN1"/>
    <mergeCell ref="A5:U5"/>
    <mergeCell ref="V5:X5"/>
    <mergeCell ref="Y5:AD5"/>
    <mergeCell ref="AE5:AN5"/>
    <mergeCell ref="Y10:AD10"/>
    <mergeCell ref="AE10:AH10"/>
    <mergeCell ref="A12:B13"/>
    <mergeCell ref="C12:E13"/>
    <mergeCell ref="F12:X13"/>
    <mergeCell ref="Y12:AD13"/>
    <mergeCell ref="V8:W8"/>
    <mergeCell ref="A9:B9"/>
    <mergeCell ref="C9:E9"/>
    <mergeCell ref="G9:I9"/>
    <mergeCell ref="K9:M9"/>
    <mergeCell ref="G8:I8"/>
    <mergeCell ref="K8:M8"/>
    <mergeCell ref="O8:U8"/>
    <mergeCell ref="Y9:AD9"/>
    <mergeCell ref="Y8:AD8"/>
    <mergeCell ref="O9:U9"/>
    <mergeCell ref="V9:W9"/>
    <mergeCell ref="A8:B8"/>
    <mergeCell ref="C8:E8"/>
    <mergeCell ref="FS6:FT6"/>
    <mergeCell ref="EO8:EQ8"/>
    <mergeCell ref="FP8:FR8"/>
    <mergeCell ref="AI9:AN9"/>
    <mergeCell ref="EK9:EM9"/>
    <mergeCell ref="EO9:EQ9"/>
  </mergeCells>
  <conditionalFormatting sqref="C6:E11 G6:I10 K6:M10 V6:W11 AE5">
    <cfRule type="containsBlanks" dxfId="3" priority="2">
      <formula>LEN(TRIM(C5))=0</formula>
    </cfRule>
  </conditionalFormatting>
  <conditionalFormatting sqref="G11:I11">
    <cfRule type="containsBlanks" dxfId="2" priority="1">
      <formula>LEN(TRIM(G11))=0</formula>
    </cfRule>
  </conditionalFormatting>
  <hyperlinks>
    <hyperlink ref="G1" r:id="rId1" xr:uid="{CCE84282-6EC7-4867-A533-A70CCD171823}"/>
    <hyperlink ref="B15:AO16" r:id="rId2" display="রেফারেন্সঃ  Income Tax Nirdeshika (2022-2023) , চতুর্থ ভাগ (করদায় পরিগননা)" xr:uid="{38A4B664-5132-42E4-A6D8-F942DEBAD613}"/>
    <hyperlink ref="I21" r:id="rId3" display="https://hasanhmt.com" xr:uid="{C04A15F7-B16A-4177-9D7C-E3BCDEE3C3D6}"/>
    <hyperlink ref="EO21" r:id="rId4" xr:uid="{F9759CD5-AD90-4FFC-9110-1EF23700E943}"/>
  </hyperlinks>
  <pageMargins left="0.7" right="0.7" top="0.75" bottom="0.75" header="0.3" footer="0.3"/>
  <pageSetup scale="56"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A993-7DE1-4BA6-B435-4E8C831D57DE}">
  <sheetPr>
    <tabColor rgb="FF00B0F0"/>
  </sheetPr>
  <dimension ref="A1:GC21"/>
  <sheetViews>
    <sheetView view="pageBreakPreview" zoomScale="85" zoomScaleNormal="100" zoomScaleSheetLayoutView="85" workbookViewId="0">
      <selection activeCell="A6" sqref="A6:B6"/>
    </sheetView>
  </sheetViews>
  <sheetFormatPr defaultRowHeight="18.75" x14ac:dyDescent="0.3"/>
  <cols>
    <col min="1" max="5" width="4.28515625" style="1" customWidth="1"/>
    <col min="6" max="6" width="1.85546875" style="1" customWidth="1"/>
    <col min="7" max="7" width="3.85546875" style="1" customWidth="1"/>
    <col min="8" max="9" width="3.7109375" style="1" customWidth="1"/>
    <col min="10" max="10" width="2.85546875" style="1" customWidth="1"/>
    <col min="11" max="11" width="3.85546875" style="1" customWidth="1"/>
    <col min="12" max="13" width="3.7109375" style="1" customWidth="1"/>
    <col min="14" max="14" width="2.28515625" style="1" customWidth="1"/>
    <col min="15" max="21" width="3.7109375" style="1" customWidth="1"/>
    <col min="22" max="23" width="2.140625" style="1" customWidth="1"/>
    <col min="24" max="30" width="3.7109375" style="1" customWidth="1"/>
    <col min="31" max="34" width="3.7109375" style="17" customWidth="1"/>
    <col min="35" max="35" width="6.140625" style="1" customWidth="1"/>
    <col min="36" max="36" width="7" style="1" customWidth="1"/>
    <col min="37" max="40" width="4.7109375" style="1" customWidth="1"/>
    <col min="41" max="140" width="4.5703125" style="1" customWidth="1"/>
    <col min="141" max="141" width="88.7109375" style="1" customWidth="1"/>
    <col min="142" max="142" width="35.140625" style="1" customWidth="1"/>
    <col min="143" max="143" width="4.7109375" style="1" customWidth="1"/>
    <col min="144" max="144" width="4.5703125" style="1" customWidth="1"/>
    <col min="145" max="147" width="4.7109375" style="1" customWidth="1"/>
    <col min="148" max="148" width="13.140625" style="1" customWidth="1"/>
    <col min="149" max="152" width="7" style="1" customWidth="1"/>
    <col min="153" max="153" width="13.85546875" style="1" customWidth="1"/>
    <col min="154" max="154" width="4" style="1" customWidth="1"/>
    <col min="155" max="155" width="9" style="1" customWidth="1"/>
    <col min="156" max="157" width="3.85546875" style="1" customWidth="1"/>
    <col min="158" max="158" width="11.42578125" style="1" customWidth="1"/>
    <col min="159" max="159" width="3.85546875" style="1" customWidth="1"/>
    <col min="160" max="171" width="7" style="1" customWidth="1"/>
    <col min="172" max="174" width="3.85546875" style="1" customWidth="1"/>
    <col min="175" max="176" width="2.42578125" style="1" customWidth="1"/>
    <col min="177" max="177" width="2.85546875" style="1" customWidth="1"/>
    <col min="178" max="183" width="3.85546875" style="1" customWidth="1"/>
    <col min="184" max="185" width="2.42578125" style="1" customWidth="1"/>
    <col min="186" max="187" width="3" style="1" customWidth="1"/>
    <col min="188" max="16384" width="9.140625" style="1"/>
  </cols>
  <sheetData>
    <row r="1" spans="1:185" ht="34.5" customHeight="1" thickBot="1" x14ac:dyDescent="0.4">
      <c r="A1" s="271" t="s">
        <v>50</v>
      </c>
      <c r="B1" s="271"/>
      <c r="C1" s="271"/>
      <c r="D1" s="271"/>
      <c r="E1" s="271"/>
      <c r="F1" s="271"/>
      <c r="G1" s="272" t="s">
        <v>49</v>
      </c>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EC1" s="58" t="s">
        <v>51</v>
      </c>
    </row>
    <row r="2" spans="1:185" s="3" customFormat="1" ht="21" customHeight="1" x14ac:dyDescent="0.25">
      <c r="A2" s="251" t="s">
        <v>12</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7" t="s">
        <v>20</v>
      </c>
      <c r="AF2" s="258"/>
      <c r="AG2" s="258"/>
      <c r="AH2" s="258"/>
      <c r="AI2" s="258"/>
      <c r="AJ2" s="258"/>
      <c r="AK2" s="258"/>
      <c r="AL2" s="258"/>
      <c r="AM2" s="258"/>
      <c r="AN2" s="259"/>
      <c r="AO2" s="2"/>
      <c r="AP2" s="242" t="s">
        <v>38</v>
      </c>
      <c r="AQ2" s="243"/>
      <c r="AR2" s="243"/>
      <c r="AS2" s="24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75"/>
      <c r="EL2" s="2"/>
      <c r="EM2" s="2"/>
      <c r="EN2" s="2"/>
      <c r="EO2" s="2"/>
      <c r="EP2" s="2"/>
      <c r="EQ2" s="2"/>
      <c r="ER2" s="2"/>
      <c r="EW2" s="22" t="s">
        <v>31</v>
      </c>
      <c r="EX2" s="4"/>
      <c r="EY2" s="4"/>
      <c r="EZ2" s="4"/>
      <c r="FA2" s="4"/>
      <c r="FB2" s="4"/>
      <c r="FC2" s="4"/>
      <c r="FD2" s="4"/>
      <c r="FE2" s="4"/>
      <c r="FF2" s="5"/>
      <c r="FG2" s="5"/>
      <c r="FH2" s="5"/>
      <c r="FI2" s="5"/>
      <c r="FP2" s="260" t="s">
        <v>19</v>
      </c>
      <c r="FQ2" s="261"/>
      <c r="FR2" s="261"/>
      <c r="FS2" s="261"/>
      <c r="FT2" s="261"/>
      <c r="FU2" s="261"/>
      <c r="FV2" s="261"/>
      <c r="FW2" s="261"/>
      <c r="FX2" s="261"/>
      <c r="FY2" s="261"/>
      <c r="FZ2" s="261"/>
      <c r="GA2" s="261"/>
      <c r="GB2" s="261"/>
      <c r="GC2" s="262"/>
    </row>
    <row r="3" spans="1:185" s="3" customFormat="1" ht="21" customHeight="1" x14ac:dyDescent="0.25">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63">
        <f>'ট্যাক্স হিসাব '!$J$2</f>
        <v>192000</v>
      </c>
      <c r="AF3" s="264"/>
      <c r="AG3" s="264"/>
      <c r="AH3" s="264"/>
      <c r="AI3" s="264"/>
      <c r="AJ3" s="264"/>
      <c r="AK3" s="265" t="s">
        <v>21</v>
      </c>
      <c r="AL3" s="265"/>
      <c r="AM3" s="265"/>
      <c r="AN3" s="266"/>
      <c r="AO3" s="6"/>
      <c r="AP3" s="245"/>
      <c r="AQ3" s="246"/>
      <c r="AR3" s="246"/>
      <c r="AS3" s="247"/>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1"/>
      <c r="ED3" s="1"/>
      <c r="EE3" s="1"/>
      <c r="EF3" s="6"/>
      <c r="EG3" s="6"/>
      <c r="EH3" s="6"/>
      <c r="EI3" s="6"/>
      <c r="EJ3" s="6"/>
      <c r="EK3" s="75"/>
      <c r="EL3" s="6"/>
      <c r="EM3" s="6"/>
      <c r="EN3" s="6"/>
      <c r="EO3" s="6"/>
      <c r="EP3" s="6"/>
      <c r="EQ3" s="6"/>
      <c r="ER3" s="6"/>
      <c r="EW3" s="23" t="s">
        <v>32</v>
      </c>
      <c r="FP3" s="7"/>
      <c r="FQ3" s="8"/>
      <c r="FR3" s="8"/>
      <c r="FS3" s="8"/>
      <c r="FT3" s="8"/>
      <c r="FU3" s="8"/>
      <c r="FV3" s="8"/>
      <c r="FW3" s="8"/>
      <c r="FX3" s="8"/>
      <c r="FY3" s="8"/>
      <c r="FZ3" s="8"/>
      <c r="GA3" s="8"/>
      <c r="GB3" s="8"/>
      <c r="GC3" s="9"/>
    </row>
    <row r="4" spans="1:185" s="3" customFormat="1" ht="21" customHeight="1" x14ac:dyDescent="0.25">
      <c r="A4" s="255"/>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67" t="s">
        <v>22</v>
      </c>
      <c r="AF4" s="268"/>
      <c r="AG4" s="268"/>
      <c r="AH4" s="268"/>
      <c r="AI4" s="268"/>
      <c r="AJ4" s="268"/>
      <c r="AK4" s="269">
        <f>'ট্যাক্স হিসাব '!$J$3</f>
        <v>2688000</v>
      </c>
      <c r="AL4" s="269"/>
      <c r="AM4" s="269"/>
      <c r="AN4" s="270"/>
      <c r="AO4" s="10"/>
      <c r="AP4" s="245"/>
      <c r="AQ4" s="246"/>
      <c r="AR4" s="246"/>
      <c r="AS4" s="247"/>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75"/>
      <c r="EL4" s="10"/>
      <c r="EM4" s="10"/>
      <c r="EN4" s="10"/>
      <c r="EO4" s="10"/>
      <c r="EP4" s="10"/>
      <c r="EQ4" s="10"/>
      <c r="ER4" s="10"/>
      <c r="FP4" s="7"/>
      <c r="FQ4" s="8"/>
      <c r="FR4" s="8"/>
      <c r="FS4" s="8"/>
      <c r="FT4" s="8"/>
      <c r="FU4" s="8"/>
      <c r="FV4" s="8"/>
      <c r="FW4" s="8"/>
      <c r="FX4" s="8"/>
      <c r="FY4" s="8"/>
      <c r="FZ4" s="8"/>
      <c r="GA4" s="8"/>
      <c r="GB4" s="8"/>
      <c r="GC4" s="9"/>
    </row>
    <row r="5" spans="1:185" ht="22.5" thickBot="1" x14ac:dyDescent="0.45">
      <c r="A5" s="274" t="s">
        <v>2</v>
      </c>
      <c r="B5" s="275"/>
      <c r="C5" s="275"/>
      <c r="D5" s="275"/>
      <c r="E5" s="275"/>
      <c r="F5" s="275"/>
      <c r="G5" s="275"/>
      <c r="H5" s="275"/>
      <c r="I5" s="275"/>
      <c r="J5" s="275"/>
      <c r="K5" s="275"/>
      <c r="L5" s="275"/>
      <c r="M5" s="275"/>
      <c r="N5" s="275"/>
      <c r="O5" s="275"/>
      <c r="P5" s="275"/>
      <c r="Q5" s="275"/>
      <c r="R5" s="275"/>
      <c r="S5" s="275"/>
      <c r="T5" s="275"/>
      <c r="U5" s="276"/>
      <c r="V5" s="274" t="s">
        <v>3</v>
      </c>
      <c r="W5" s="275"/>
      <c r="X5" s="276"/>
      <c r="Y5" s="274" t="s">
        <v>6</v>
      </c>
      <c r="Z5" s="275"/>
      <c r="AA5" s="275"/>
      <c r="AB5" s="275"/>
      <c r="AC5" s="275"/>
      <c r="AD5" s="276"/>
      <c r="AE5" s="277" t="s">
        <v>23</v>
      </c>
      <c r="AF5" s="278"/>
      <c r="AG5" s="278"/>
      <c r="AH5" s="278"/>
      <c r="AI5" s="278"/>
      <c r="AJ5" s="278"/>
      <c r="AK5" s="278"/>
      <c r="AL5" s="278"/>
      <c r="AM5" s="278"/>
      <c r="AN5" s="279"/>
      <c r="AO5" s="11"/>
      <c r="AP5" s="248"/>
      <c r="AQ5" s="249"/>
      <c r="AR5" s="249"/>
      <c r="AS5" s="250"/>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W5" s="24" t="s">
        <v>24</v>
      </c>
      <c r="EX5" s="12"/>
      <c r="EY5" s="24" t="s">
        <v>25</v>
      </c>
      <c r="FP5" s="280" t="s">
        <v>15</v>
      </c>
      <c r="FQ5" s="240"/>
      <c r="FR5" s="240"/>
      <c r="FS5" s="240"/>
      <c r="FT5" s="240"/>
      <c r="FU5" s="25" t="s">
        <v>14</v>
      </c>
      <c r="FV5" s="240" t="s">
        <v>16</v>
      </c>
      <c r="FW5" s="240"/>
      <c r="FX5" s="240"/>
      <c r="FY5" s="240"/>
      <c r="FZ5" s="240"/>
      <c r="GA5" s="240"/>
      <c r="GB5" s="240"/>
      <c r="GC5" s="241"/>
    </row>
    <row r="6" spans="1:185" ht="19.5" x14ac:dyDescent="0.35">
      <c r="A6" s="237" t="s">
        <v>0</v>
      </c>
      <c r="B6" s="238"/>
      <c r="C6" s="239">
        <v>475000</v>
      </c>
      <c r="D6" s="239"/>
      <c r="E6" s="239"/>
      <c r="F6" s="26" t="s">
        <v>17</v>
      </c>
      <c r="G6" s="239">
        <v>0</v>
      </c>
      <c r="H6" s="239"/>
      <c r="I6" s="239"/>
      <c r="J6" s="26" t="s">
        <v>14</v>
      </c>
      <c r="K6" s="232">
        <f>C6</f>
        <v>475000</v>
      </c>
      <c r="L6" s="232"/>
      <c r="M6" s="232"/>
      <c r="N6" s="26" t="s">
        <v>18</v>
      </c>
      <c r="O6" s="238" t="s">
        <v>1</v>
      </c>
      <c r="P6" s="238"/>
      <c r="Q6" s="238"/>
      <c r="R6" s="238"/>
      <c r="S6" s="238"/>
      <c r="T6" s="238"/>
      <c r="U6" s="238"/>
      <c r="V6" s="235">
        <v>0</v>
      </c>
      <c r="W6" s="236"/>
      <c r="X6" s="27" t="s">
        <v>5</v>
      </c>
      <c r="Y6" s="290">
        <v>0</v>
      </c>
      <c r="Z6" s="291"/>
      <c r="AA6" s="291"/>
      <c r="AB6" s="291"/>
      <c r="AC6" s="291"/>
      <c r="AD6" s="292"/>
      <c r="AE6" s="293">
        <v>0</v>
      </c>
      <c r="AF6" s="294"/>
      <c r="AG6" s="294"/>
      <c r="AH6" s="294"/>
      <c r="AI6" s="281" t="s">
        <v>13</v>
      </c>
      <c r="AJ6" s="281"/>
      <c r="AK6" s="281"/>
      <c r="AL6" s="281"/>
      <c r="AM6" s="281"/>
      <c r="AN6" s="282"/>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W6" s="28">
        <v>0</v>
      </c>
      <c r="EX6" s="28" t="s">
        <v>14</v>
      </c>
      <c r="EY6" s="28">
        <v>300000</v>
      </c>
      <c r="EZ6" s="29">
        <v>6</v>
      </c>
      <c r="FA6" s="14"/>
      <c r="FB6" s="19">
        <f>IF($AK$4&lt;G7,A,0)</f>
        <v>0</v>
      </c>
      <c r="FC6" s="14"/>
      <c r="FP6" s="231">
        <f t="shared" ref="FP6:FP11" si="0">IFERROR(G6/12,0)</f>
        <v>0</v>
      </c>
      <c r="FQ6" s="232"/>
      <c r="FR6" s="232"/>
      <c r="FS6" s="233" t="s">
        <v>13</v>
      </c>
      <c r="FT6" s="233"/>
      <c r="FU6" s="26" t="s">
        <v>14</v>
      </c>
      <c r="FV6" s="232">
        <f t="shared" ref="FV6:FV11" si="1">IFERROR(K6/12,0)</f>
        <v>39583.333333333336</v>
      </c>
      <c r="FW6" s="232"/>
      <c r="FX6" s="232"/>
      <c r="FY6" s="232"/>
      <c r="FZ6" s="232"/>
      <c r="GA6" s="232"/>
      <c r="GB6" s="233" t="s">
        <v>13</v>
      </c>
      <c r="GC6" s="284"/>
    </row>
    <row r="7" spans="1:185" ht="19.5" x14ac:dyDescent="0.35">
      <c r="A7" s="237" t="s">
        <v>4</v>
      </c>
      <c r="B7" s="238"/>
      <c r="C7" s="239">
        <v>100000</v>
      </c>
      <c r="D7" s="239"/>
      <c r="E7" s="239"/>
      <c r="F7" s="26" t="s">
        <v>17</v>
      </c>
      <c r="G7" s="232">
        <f>K6+1</f>
        <v>475001</v>
      </c>
      <c r="H7" s="232"/>
      <c r="I7" s="232"/>
      <c r="J7" s="26" t="s">
        <v>14</v>
      </c>
      <c r="K7" s="232">
        <f>C6+C7</f>
        <v>575000</v>
      </c>
      <c r="L7" s="232"/>
      <c r="M7" s="232"/>
      <c r="N7" s="26" t="s">
        <v>18</v>
      </c>
      <c r="O7" s="238" t="s">
        <v>1</v>
      </c>
      <c r="P7" s="238"/>
      <c r="Q7" s="238"/>
      <c r="R7" s="238"/>
      <c r="S7" s="238"/>
      <c r="T7" s="238"/>
      <c r="U7" s="238"/>
      <c r="V7" s="235">
        <v>5</v>
      </c>
      <c r="W7" s="236"/>
      <c r="X7" s="27" t="s">
        <v>5</v>
      </c>
      <c r="Y7" s="285">
        <f>C7*V7/100</f>
        <v>5000</v>
      </c>
      <c r="Z7" s="286"/>
      <c r="AA7" s="286"/>
      <c r="AB7" s="286"/>
      <c r="AC7" s="286"/>
      <c r="AD7" s="287"/>
      <c r="AE7" s="288">
        <f>IF($AK$4&lt;G7,0,IF($AK$4&gt;K7,Y7,IF(AND($AK$4&gt;=G7,$AK$4&lt;=K7),($AK$4-K6)*V7%)))</f>
        <v>5000</v>
      </c>
      <c r="AF7" s="289"/>
      <c r="AG7" s="289"/>
      <c r="AH7" s="289"/>
      <c r="AI7" s="281" t="s">
        <v>13</v>
      </c>
      <c r="AJ7" s="281"/>
      <c r="AK7" s="281"/>
      <c r="AL7" s="281"/>
      <c r="AM7" s="281"/>
      <c r="AN7" s="282"/>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234" t="s">
        <v>37</v>
      </c>
      <c r="EL7" s="234"/>
      <c r="EM7" s="234"/>
      <c r="EN7" s="13"/>
      <c r="EO7" s="283">
        <f>IF($AK$4&lt;G7,0,IF($AK$4&gt;K7,Y7,$AK$4-K6))</f>
        <v>5000</v>
      </c>
      <c r="EP7" s="283"/>
      <c r="EQ7" s="283"/>
      <c r="ER7" s="18">
        <f>EO7*V7%</f>
        <v>250</v>
      </c>
      <c r="EW7" s="28">
        <v>300001</v>
      </c>
      <c r="EX7" s="28" t="s">
        <v>14</v>
      </c>
      <c r="EY7" s="28">
        <v>400000</v>
      </c>
      <c r="EZ7" s="29">
        <v>7</v>
      </c>
      <c r="FA7" s="14"/>
      <c r="FB7" s="20" t="e">
        <f>IF($AK$4&lt;300001,0,(IF(AK4=400000=B,IF(AND($AK$4&gt;AA6,$AK$4&lt;=AA7),BB,0))))</f>
        <v>#NAME?</v>
      </c>
      <c r="FC7" s="15"/>
      <c r="FD7" s="15"/>
      <c r="FE7" s="15"/>
      <c r="FP7" s="231">
        <f t="shared" si="0"/>
        <v>39583.416666666664</v>
      </c>
      <c r="FQ7" s="232"/>
      <c r="FR7" s="232"/>
      <c r="FS7" s="233" t="s">
        <v>13</v>
      </c>
      <c r="FT7" s="233"/>
      <c r="FU7" s="26" t="s">
        <v>14</v>
      </c>
      <c r="FV7" s="232">
        <f t="shared" si="1"/>
        <v>47916.666666666664</v>
      </c>
      <c r="FW7" s="232"/>
      <c r="FX7" s="232"/>
      <c r="FY7" s="232"/>
      <c r="FZ7" s="232"/>
      <c r="GA7" s="232"/>
      <c r="GB7" s="233" t="s">
        <v>13</v>
      </c>
      <c r="GC7" s="284"/>
    </row>
    <row r="8" spans="1:185" ht="19.5" x14ac:dyDescent="0.35">
      <c r="A8" s="237" t="s">
        <v>4</v>
      </c>
      <c r="B8" s="238"/>
      <c r="C8" s="239">
        <v>300000</v>
      </c>
      <c r="D8" s="239"/>
      <c r="E8" s="239"/>
      <c r="F8" s="26" t="s">
        <v>17</v>
      </c>
      <c r="G8" s="232">
        <f>K7+1</f>
        <v>575001</v>
      </c>
      <c r="H8" s="232"/>
      <c r="I8" s="232"/>
      <c r="J8" s="26" t="s">
        <v>14</v>
      </c>
      <c r="K8" s="232">
        <f>K7+C8</f>
        <v>875000</v>
      </c>
      <c r="L8" s="232"/>
      <c r="M8" s="232"/>
      <c r="N8" s="26" t="s">
        <v>18</v>
      </c>
      <c r="O8" s="238" t="s">
        <v>1</v>
      </c>
      <c r="P8" s="238"/>
      <c r="Q8" s="238"/>
      <c r="R8" s="238"/>
      <c r="S8" s="238"/>
      <c r="T8" s="238"/>
      <c r="U8" s="238"/>
      <c r="V8" s="235">
        <v>10</v>
      </c>
      <c r="W8" s="236"/>
      <c r="X8" s="27" t="s">
        <v>5</v>
      </c>
      <c r="Y8" s="285">
        <f>C8*V8/100</f>
        <v>30000</v>
      </c>
      <c r="Z8" s="286"/>
      <c r="AA8" s="286"/>
      <c r="AB8" s="286"/>
      <c r="AC8" s="286"/>
      <c r="AD8" s="287"/>
      <c r="AE8" s="288">
        <f t="shared" ref="AE8:AE11" si="2">IF($AK$4&lt;G8,0,IF($AK$4&gt;K8,Y8,IF(AND($AK$4&gt;=G8,$AK$4&lt;=K8),($AK$4-K7)*V8%)))</f>
        <v>30000</v>
      </c>
      <c r="AF8" s="289"/>
      <c r="AG8" s="289"/>
      <c r="AH8" s="289"/>
      <c r="AI8" s="281" t="s">
        <v>13</v>
      </c>
      <c r="AJ8" s="281"/>
      <c r="AK8" s="281"/>
      <c r="AL8" s="281"/>
      <c r="AM8" s="281"/>
      <c r="AN8" s="282"/>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234" t="s">
        <v>36</v>
      </c>
      <c r="EL8" s="234"/>
      <c r="EM8" s="234"/>
      <c r="EN8" s="13"/>
      <c r="EO8" s="283">
        <f>IF($AK$4&lt;G8,0,IF($AK$4&gt;K8,Y8,$AK$4-K7))</f>
        <v>30000</v>
      </c>
      <c r="EP8" s="283"/>
      <c r="EQ8" s="283"/>
      <c r="ER8" s="18">
        <f>EO8*V8%</f>
        <v>3000</v>
      </c>
      <c r="EW8" s="28">
        <v>400001</v>
      </c>
      <c r="EX8" s="28" t="s">
        <v>14</v>
      </c>
      <c r="EY8" s="28">
        <v>700000</v>
      </c>
      <c r="EZ8" s="29">
        <v>8</v>
      </c>
      <c r="FA8" s="14"/>
      <c r="FB8" s="19">
        <f>IF($AK$4&lt;G9,A,0)</f>
        <v>0</v>
      </c>
      <c r="FC8" s="14"/>
      <c r="FD8" t="s">
        <v>28</v>
      </c>
      <c r="FP8" s="298">
        <f t="shared" si="0"/>
        <v>47916.75</v>
      </c>
      <c r="FQ8" s="296"/>
      <c r="FR8" s="296"/>
      <c r="FS8" s="295" t="s">
        <v>13</v>
      </c>
      <c r="FT8" s="295"/>
      <c r="FU8" s="25" t="s">
        <v>14</v>
      </c>
      <c r="FV8" s="296">
        <f t="shared" si="1"/>
        <v>72916.666666666672</v>
      </c>
      <c r="FW8" s="296"/>
      <c r="FX8" s="296"/>
      <c r="FY8" s="296"/>
      <c r="FZ8" s="296"/>
      <c r="GA8" s="296"/>
      <c r="GB8" s="295" t="s">
        <v>13</v>
      </c>
      <c r="GC8" s="297"/>
    </row>
    <row r="9" spans="1:185" ht="19.5" customHeight="1" x14ac:dyDescent="0.35">
      <c r="A9" s="237" t="s">
        <v>4</v>
      </c>
      <c r="B9" s="238"/>
      <c r="C9" s="239">
        <v>400000</v>
      </c>
      <c r="D9" s="239"/>
      <c r="E9" s="239"/>
      <c r="F9" s="26" t="s">
        <v>17</v>
      </c>
      <c r="G9" s="232">
        <f t="shared" ref="G9:G11" si="3">K8+1</f>
        <v>875001</v>
      </c>
      <c r="H9" s="232"/>
      <c r="I9" s="232"/>
      <c r="J9" s="26" t="s">
        <v>14</v>
      </c>
      <c r="K9" s="232">
        <f>K8+C9</f>
        <v>1275000</v>
      </c>
      <c r="L9" s="232"/>
      <c r="M9" s="232"/>
      <c r="N9" s="26" t="s">
        <v>18</v>
      </c>
      <c r="O9" s="238" t="s">
        <v>1</v>
      </c>
      <c r="P9" s="238"/>
      <c r="Q9" s="238"/>
      <c r="R9" s="238"/>
      <c r="S9" s="238"/>
      <c r="T9" s="238"/>
      <c r="U9" s="238"/>
      <c r="V9" s="235">
        <v>15</v>
      </c>
      <c r="W9" s="236"/>
      <c r="X9" s="27" t="s">
        <v>5</v>
      </c>
      <c r="Y9" s="285">
        <f>C9*V9/100</f>
        <v>60000</v>
      </c>
      <c r="Z9" s="286"/>
      <c r="AA9" s="286"/>
      <c r="AB9" s="286"/>
      <c r="AC9" s="286"/>
      <c r="AD9" s="287"/>
      <c r="AE9" s="288">
        <f t="shared" si="2"/>
        <v>60000</v>
      </c>
      <c r="AF9" s="289"/>
      <c r="AG9" s="289"/>
      <c r="AH9" s="289"/>
      <c r="AI9" s="281" t="s">
        <v>13</v>
      </c>
      <c r="AJ9" s="281"/>
      <c r="AK9" s="281"/>
      <c r="AL9" s="281"/>
      <c r="AM9" s="281"/>
      <c r="AN9" s="282"/>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234" t="s">
        <v>35</v>
      </c>
      <c r="EL9" s="234"/>
      <c r="EM9" s="234"/>
      <c r="EN9" s="13"/>
      <c r="EO9" s="283">
        <f>IF($AK$4&lt;G9,0,IF($AK$4&gt;K9,Y9,$AK$4-K8))</f>
        <v>60000</v>
      </c>
      <c r="EP9" s="283"/>
      <c r="EQ9" s="283"/>
      <c r="ER9" s="18">
        <f>EO9*V9%</f>
        <v>9000</v>
      </c>
      <c r="EW9" s="28">
        <v>700001</v>
      </c>
      <c r="EX9" s="28" t="s">
        <v>14</v>
      </c>
      <c r="EY9" s="28">
        <v>1100000</v>
      </c>
      <c r="EZ9" s="29">
        <v>9</v>
      </c>
      <c r="FA9" s="14"/>
      <c r="FB9" s="19">
        <f>IF($AK$4&lt;G10,A,0)</f>
        <v>0</v>
      </c>
      <c r="FC9" s="14"/>
      <c r="FD9" t="s">
        <v>29</v>
      </c>
      <c r="FP9" s="231">
        <f t="shared" si="0"/>
        <v>72916.75</v>
      </c>
      <c r="FQ9" s="232"/>
      <c r="FR9" s="232"/>
      <c r="FS9" s="233" t="s">
        <v>13</v>
      </c>
      <c r="FT9" s="233"/>
      <c r="FU9" s="26" t="s">
        <v>14</v>
      </c>
      <c r="FV9" s="232">
        <f t="shared" si="1"/>
        <v>106250</v>
      </c>
      <c r="FW9" s="232"/>
      <c r="FX9" s="232"/>
      <c r="FY9" s="232"/>
      <c r="FZ9" s="232"/>
      <c r="GA9" s="232"/>
      <c r="GB9" s="233" t="s">
        <v>13</v>
      </c>
      <c r="GC9" s="284"/>
    </row>
    <row r="10" spans="1:185" ht="19.5" x14ac:dyDescent="0.35">
      <c r="A10" s="237" t="s">
        <v>4</v>
      </c>
      <c r="B10" s="238"/>
      <c r="C10" s="239">
        <v>500000</v>
      </c>
      <c r="D10" s="239"/>
      <c r="E10" s="239"/>
      <c r="F10" s="26" t="s">
        <v>17</v>
      </c>
      <c r="G10" s="232">
        <f t="shared" si="3"/>
        <v>1275001</v>
      </c>
      <c r="H10" s="232"/>
      <c r="I10" s="232"/>
      <c r="J10" s="26" t="s">
        <v>14</v>
      </c>
      <c r="K10" s="232">
        <f>K9+C10</f>
        <v>1775000</v>
      </c>
      <c r="L10" s="232"/>
      <c r="M10" s="232"/>
      <c r="N10" s="26" t="s">
        <v>18</v>
      </c>
      <c r="O10" s="238" t="s">
        <v>1</v>
      </c>
      <c r="P10" s="238"/>
      <c r="Q10" s="238"/>
      <c r="R10" s="238"/>
      <c r="S10" s="238"/>
      <c r="T10" s="238"/>
      <c r="U10" s="238"/>
      <c r="V10" s="235">
        <v>20</v>
      </c>
      <c r="W10" s="236"/>
      <c r="X10" s="27" t="s">
        <v>5</v>
      </c>
      <c r="Y10" s="285">
        <f>C10*V10/100</f>
        <v>100000</v>
      </c>
      <c r="Z10" s="286"/>
      <c r="AA10" s="286"/>
      <c r="AB10" s="286"/>
      <c r="AC10" s="286"/>
      <c r="AD10" s="287"/>
      <c r="AE10" s="288">
        <f t="shared" si="2"/>
        <v>100000</v>
      </c>
      <c r="AF10" s="289"/>
      <c r="AG10" s="289"/>
      <c r="AH10" s="289"/>
      <c r="AI10" s="281" t="s">
        <v>13</v>
      </c>
      <c r="AJ10" s="281"/>
      <c r="AK10" s="281"/>
      <c r="AL10" s="281"/>
      <c r="AM10" s="281"/>
      <c r="AN10" s="282"/>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234" t="s">
        <v>34</v>
      </c>
      <c r="EL10" s="234"/>
      <c r="EM10" s="234"/>
      <c r="EN10" s="13"/>
      <c r="EO10" s="283">
        <f>IF($AK$4&lt;G10,0,IF($AK$4&gt;K10,Y10,$AK$4-K9))</f>
        <v>100000</v>
      </c>
      <c r="EP10" s="283"/>
      <c r="EQ10" s="283"/>
      <c r="ER10" s="18">
        <f>EO10*V10%</f>
        <v>20000</v>
      </c>
      <c r="EW10" s="28">
        <v>1100001</v>
      </c>
      <c r="EX10" s="28" t="s">
        <v>14</v>
      </c>
      <c r="EY10" s="28">
        <v>1600000</v>
      </c>
      <c r="EZ10" s="29">
        <v>10</v>
      </c>
      <c r="FA10" s="14"/>
      <c r="FB10" s="19">
        <f>IF($AK$4&lt;G11,A,0)</f>
        <v>0</v>
      </c>
      <c r="FC10" s="14"/>
      <c r="FD10" t="s">
        <v>27</v>
      </c>
      <c r="FP10" s="304">
        <f t="shared" si="0"/>
        <v>106250.08333333333</v>
      </c>
      <c r="FQ10" s="305"/>
      <c r="FR10" s="305"/>
      <c r="FS10" s="295" t="s">
        <v>13</v>
      </c>
      <c r="FT10" s="295"/>
      <c r="FU10" s="25" t="s">
        <v>14</v>
      </c>
      <c r="FV10" s="305">
        <f t="shared" si="1"/>
        <v>147916.66666666666</v>
      </c>
      <c r="FW10" s="305"/>
      <c r="FX10" s="305"/>
      <c r="FY10" s="305"/>
      <c r="FZ10" s="305"/>
      <c r="GA10" s="305"/>
      <c r="GB10" s="295" t="s">
        <v>13</v>
      </c>
      <c r="GC10" s="297"/>
    </row>
    <row r="11" spans="1:185" ht="20.25" customHeight="1" x14ac:dyDescent="0.35">
      <c r="A11" s="237" t="s">
        <v>8</v>
      </c>
      <c r="B11" s="238"/>
      <c r="C11" s="239">
        <v>3400000</v>
      </c>
      <c r="D11" s="239"/>
      <c r="E11" s="239"/>
      <c r="F11" s="26" t="s">
        <v>17</v>
      </c>
      <c r="G11" s="232">
        <f t="shared" si="3"/>
        <v>1775001</v>
      </c>
      <c r="H11" s="232"/>
      <c r="I11" s="232"/>
      <c r="J11" s="26" t="s">
        <v>14</v>
      </c>
      <c r="K11" s="238" t="s">
        <v>7</v>
      </c>
      <c r="L11" s="238"/>
      <c r="M11" s="238"/>
      <c r="N11" s="26" t="s">
        <v>18</v>
      </c>
      <c r="O11" s="238" t="s">
        <v>1</v>
      </c>
      <c r="P11" s="238"/>
      <c r="Q11" s="238"/>
      <c r="R11" s="238"/>
      <c r="S11" s="238"/>
      <c r="T11" s="238"/>
      <c r="U11" s="238"/>
      <c r="V11" s="235">
        <v>25</v>
      </c>
      <c r="W11" s="236"/>
      <c r="X11" s="27" t="s">
        <v>5</v>
      </c>
      <c r="Y11" s="285">
        <f>C11*V11/100</f>
        <v>850000</v>
      </c>
      <c r="Z11" s="286"/>
      <c r="AA11" s="286"/>
      <c r="AB11" s="286"/>
      <c r="AC11" s="286"/>
      <c r="AD11" s="287"/>
      <c r="AE11" s="288">
        <f t="shared" si="2"/>
        <v>228250</v>
      </c>
      <c r="AF11" s="289"/>
      <c r="AG11" s="289"/>
      <c r="AH11" s="289"/>
      <c r="AI11" s="281" t="s">
        <v>13</v>
      </c>
      <c r="AJ11" s="281"/>
      <c r="AK11" s="281"/>
      <c r="AL11" s="281"/>
      <c r="AM11" s="281"/>
      <c r="AN11" s="282"/>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234" t="s">
        <v>33</v>
      </c>
      <c r="EL11" s="234"/>
      <c r="EM11" s="234"/>
      <c r="EN11" s="13"/>
      <c r="EO11" s="283">
        <f>IF($AK$4&lt;G11,0,IF($AK$4&gt;K11,Y11,$AK$4-K10))</f>
        <v>913000</v>
      </c>
      <c r="EP11" s="283"/>
      <c r="EQ11" s="283"/>
      <c r="ER11" s="18">
        <f>EO11*V11%</f>
        <v>228250</v>
      </c>
      <c r="EW11" s="28">
        <v>1600001</v>
      </c>
      <c r="EX11" s="28" t="s">
        <v>14</v>
      </c>
      <c r="EY11" s="28" t="s">
        <v>7</v>
      </c>
      <c r="EZ11" s="29">
        <v>11</v>
      </c>
      <c r="FA11" s="14"/>
      <c r="FB11" s="19">
        <f>IF(AK9&lt;G12,A,0)</f>
        <v>0</v>
      </c>
      <c r="FC11" s="14"/>
      <c r="FD11" t="s">
        <v>26</v>
      </c>
      <c r="FP11" s="231">
        <f t="shared" si="0"/>
        <v>147916.75</v>
      </c>
      <c r="FQ11" s="232"/>
      <c r="FR11" s="232"/>
      <c r="FS11" s="233" t="s">
        <v>13</v>
      </c>
      <c r="FT11" s="233"/>
      <c r="FU11" s="26" t="s">
        <v>14</v>
      </c>
      <c r="FV11" s="232">
        <f t="shared" si="1"/>
        <v>0</v>
      </c>
      <c r="FW11" s="232"/>
      <c r="FX11" s="232"/>
      <c r="FY11" s="232"/>
      <c r="FZ11" s="232"/>
      <c r="GA11" s="232"/>
      <c r="GB11" s="233" t="s">
        <v>13</v>
      </c>
      <c r="GC11" s="284"/>
    </row>
    <row r="12" spans="1:185" s="3" customFormat="1" ht="20.25" customHeight="1" x14ac:dyDescent="0.35">
      <c r="A12" s="306" t="s">
        <v>9</v>
      </c>
      <c r="B12" s="307"/>
      <c r="C12" s="310">
        <f>SUM(C6:E11)</f>
        <v>5175000</v>
      </c>
      <c r="D12" s="310"/>
      <c r="E12" s="310"/>
      <c r="F12" s="312" t="s">
        <v>10</v>
      </c>
      <c r="G12" s="312"/>
      <c r="H12" s="312"/>
      <c r="I12" s="312"/>
      <c r="J12" s="312"/>
      <c r="K12" s="312"/>
      <c r="L12" s="312"/>
      <c r="M12" s="312"/>
      <c r="N12" s="312"/>
      <c r="O12" s="312"/>
      <c r="P12" s="312"/>
      <c r="Q12" s="312"/>
      <c r="R12" s="312"/>
      <c r="S12" s="312"/>
      <c r="T12" s="312"/>
      <c r="U12" s="312"/>
      <c r="V12" s="312"/>
      <c r="W12" s="312"/>
      <c r="X12" s="313"/>
      <c r="Y12" s="316">
        <f>SUM(Y6:AD11)</f>
        <v>1045000</v>
      </c>
      <c r="Z12" s="317"/>
      <c r="AA12" s="317"/>
      <c r="AB12" s="317"/>
      <c r="AC12" s="317"/>
      <c r="AD12" s="318"/>
      <c r="AE12" s="322">
        <f>SUM(AE6:AE11)</f>
        <v>423250</v>
      </c>
      <c r="AF12" s="322"/>
      <c r="AG12" s="322"/>
      <c r="AH12" s="322"/>
      <c r="AI12" s="300" t="s">
        <v>39</v>
      </c>
      <c r="AJ12" s="300"/>
      <c r="AK12" s="300"/>
      <c r="AL12" s="300"/>
      <c r="AM12" s="300"/>
      <c r="AN12" s="301"/>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3"/>
      <c r="EL12" s="13"/>
      <c r="EM12" s="13"/>
      <c r="EN12" s="16"/>
      <c r="EO12" s="16"/>
      <c r="EP12" s="16"/>
      <c r="EQ12" s="16"/>
      <c r="ER12" s="16"/>
      <c r="ES12" s="1"/>
      <c r="ET12" s="1"/>
      <c r="EU12" s="1"/>
      <c r="EV12" s="1"/>
      <c r="EW12" s="1"/>
      <c r="EX12" s="1"/>
      <c r="EY12" s="1"/>
      <c r="EZ12" s="1"/>
      <c r="FA12" s="1"/>
      <c r="FB12" s="1"/>
      <c r="FC12" s="1"/>
      <c r="FD12" s="1"/>
      <c r="FE12" s="1"/>
      <c r="FF12" s="1"/>
      <c r="FG12" s="1"/>
      <c r="FH12" s="1"/>
      <c r="FI12" s="1"/>
      <c r="FJ12" s="1"/>
      <c r="FK12" s="1"/>
      <c r="FL12" s="1"/>
      <c r="FM12" s="1"/>
      <c r="FN12" s="1"/>
      <c r="FO12" s="1"/>
      <c r="FP12" s="165"/>
      <c r="FQ12" s="166"/>
      <c r="FR12" s="166"/>
      <c r="FS12" s="166"/>
      <c r="FT12" s="166"/>
      <c r="FU12" s="166"/>
      <c r="FV12" s="166"/>
      <c r="FW12" s="166"/>
      <c r="FX12" s="166"/>
      <c r="GB12" s="233" t="s">
        <v>13</v>
      </c>
      <c r="GC12" s="284"/>
    </row>
    <row r="13" spans="1:185" ht="21.75" x14ac:dyDescent="0.35">
      <c r="A13" s="308"/>
      <c r="B13" s="309"/>
      <c r="C13" s="311"/>
      <c r="D13" s="311"/>
      <c r="E13" s="311"/>
      <c r="F13" s="314"/>
      <c r="G13" s="314"/>
      <c r="H13" s="314"/>
      <c r="I13" s="314"/>
      <c r="J13" s="314"/>
      <c r="K13" s="314"/>
      <c r="L13" s="314"/>
      <c r="M13" s="314"/>
      <c r="N13" s="314"/>
      <c r="O13" s="314"/>
      <c r="P13" s="314"/>
      <c r="Q13" s="314"/>
      <c r="R13" s="314"/>
      <c r="S13" s="314"/>
      <c r="T13" s="314"/>
      <c r="U13" s="314"/>
      <c r="V13" s="314"/>
      <c r="W13" s="314"/>
      <c r="X13" s="315"/>
      <c r="Y13" s="319"/>
      <c r="Z13" s="320"/>
      <c r="AA13" s="320"/>
      <c r="AB13" s="320"/>
      <c r="AC13" s="320"/>
      <c r="AD13" s="321"/>
      <c r="AE13" s="299">
        <f>AE12/12</f>
        <v>35270.833333333336</v>
      </c>
      <c r="AF13" s="299"/>
      <c r="AG13" s="299"/>
      <c r="AH13" s="299"/>
      <c r="AI13" s="300" t="s">
        <v>40</v>
      </c>
      <c r="AJ13" s="300"/>
      <c r="AK13" s="300"/>
      <c r="AL13" s="300"/>
      <c r="AM13" s="300"/>
      <c r="AN13" s="301"/>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44"/>
      <c r="EL13" s="144"/>
      <c r="EM13" s="144"/>
      <c r="EN13" s="16"/>
      <c r="EO13" s="283">
        <f>AK4-K10</f>
        <v>913000</v>
      </c>
      <c r="EP13" s="283"/>
      <c r="EQ13" s="283"/>
      <c r="ER13" s="18">
        <f>EO13*V13%</f>
        <v>0</v>
      </c>
      <c r="EW13" s="21">
        <f>AK4-K6</f>
        <v>2213000</v>
      </c>
      <c r="EX13" s="302">
        <f>EW13*V7%</f>
        <v>110650</v>
      </c>
      <c r="EY13" s="302"/>
      <c r="FD13" s="303" t="s">
        <v>30</v>
      </c>
      <c r="FE13" s="303"/>
      <c r="FF13" s="303"/>
    </row>
    <row r="15" spans="1:185" ht="24" customHeight="1" x14ac:dyDescent="0.25">
      <c r="B15" s="126" t="s">
        <v>56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row>
    <row r="16" spans="1:185" ht="18.75" customHeight="1" x14ac:dyDescent="0.25">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row>
    <row r="20" spans="1:158" ht="28.5" x14ac:dyDescent="0.45">
      <c r="A20" s="229" t="str">
        <f t="shared" ref="A20:A21" si="4">EH20</f>
        <v xml:space="preserve">Prepared by Md. Hasan Mahmud Tuhin </v>
      </c>
      <c r="B20" s="229"/>
      <c r="C20" s="229"/>
      <c r="D20" s="229"/>
      <c r="E20" s="229"/>
      <c r="F20" s="229"/>
      <c r="G20" s="229"/>
      <c r="H20" s="229"/>
      <c r="I20" s="229"/>
      <c r="J20" s="229"/>
      <c r="K20" s="229"/>
      <c r="L20" s="229"/>
      <c r="M20" s="229"/>
      <c r="N20" s="229"/>
      <c r="O20" s="229"/>
      <c r="P20" s="229"/>
      <c r="Q20" s="229"/>
      <c r="R20" s="229"/>
      <c r="S20" s="229"/>
      <c r="T20" s="229"/>
      <c r="U20" s="229"/>
      <c r="V20" s="229"/>
      <c r="W20" s="229"/>
      <c r="EH20" s="58" t="s">
        <v>51</v>
      </c>
    </row>
    <row r="21" spans="1:158" ht="26.25" x14ac:dyDescent="0.3">
      <c r="A21" s="228" t="str">
        <f t="shared" si="4"/>
        <v xml:space="preserve">Professional Website: </v>
      </c>
      <c r="B21" s="228"/>
      <c r="C21" s="228"/>
      <c r="D21" s="228"/>
      <c r="E21" s="228"/>
      <c r="F21" s="228"/>
      <c r="G21" s="228"/>
      <c r="H21" s="228"/>
      <c r="I21" s="139" t="str">
        <f>EO21</f>
        <v>https://hasanhmt.com</v>
      </c>
      <c r="J21" s="139"/>
      <c r="K21" s="139"/>
      <c r="L21" s="139"/>
      <c r="M21" s="139"/>
      <c r="N21" s="139"/>
      <c r="O21" s="139"/>
      <c r="P21" s="139"/>
      <c r="Q21" s="139"/>
      <c r="R21" s="139"/>
      <c r="S21" s="139"/>
      <c r="T21" s="139"/>
      <c r="U21" s="139"/>
      <c r="V21" s="139"/>
      <c r="EH21" s="227" t="s">
        <v>52</v>
      </c>
      <c r="EI21" s="227"/>
      <c r="EJ21" s="227"/>
      <c r="EK21" s="227"/>
      <c r="EL21" s="227"/>
      <c r="EM21" s="227"/>
      <c r="EN21" s="227"/>
      <c r="EO21" s="139" t="s">
        <v>49</v>
      </c>
      <c r="EP21" s="139"/>
      <c r="EQ21" s="139"/>
      <c r="ER21" s="139"/>
      <c r="ES21" s="139"/>
      <c r="ET21" s="139"/>
      <c r="EU21" s="139"/>
      <c r="EV21" s="139"/>
      <c r="EW21" s="139"/>
      <c r="EX21" s="139"/>
      <c r="EY21" s="139"/>
      <c r="EZ21" s="139"/>
      <c r="FA21" s="139"/>
      <c r="FB21" s="139"/>
    </row>
  </sheetData>
  <mergeCells count="125">
    <mergeCell ref="A20:W20"/>
    <mergeCell ref="A21:H21"/>
    <mergeCell ref="I21:V21"/>
    <mergeCell ref="EH21:EN21"/>
    <mergeCell ref="EO21:FB21"/>
    <mergeCell ref="K10:M10"/>
    <mergeCell ref="O10:U10"/>
    <mergeCell ref="V10:W10"/>
    <mergeCell ref="EK11:EM11"/>
    <mergeCell ref="FP12:FX12"/>
    <mergeCell ref="GB12:GC12"/>
    <mergeCell ref="AE13:AH13"/>
    <mergeCell ref="AI13:AN13"/>
    <mergeCell ref="EK13:EM13"/>
    <mergeCell ref="EO13:EQ13"/>
    <mergeCell ref="EX13:EY13"/>
    <mergeCell ref="FD13:FF13"/>
    <mergeCell ref="EO11:EQ11"/>
    <mergeCell ref="FP11:FR11"/>
    <mergeCell ref="FS11:FT11"/>
    <mergeCell ref="FV11:GA11"/>
    <mergeCell ref="GB11:GC11"/>
    <mergeCell ref="AE12:AH12"/>
    <mergeCell ref="AI12:AN12"/>
    <mergeCell ref="GB10:GC10"/>
    <mergeCell ref="A11:B11"/>
    <mergeCell ref="C11:E11"/>
    <mergeCell ref="G11:I11"/>
    <mergeCell ref="K11:M11"/>
    <mergeCell ref="O11:U11"/>
    <mergeCell ref="V11:W11"/>
    <mergeCell ref="Y11:AD11"/>
    <mergeCell ref="AE11:AH11"/>
    <mergeCell ref="AI11:AN11"/>
    <mergeCell ref="AI10:AN10"/>
    <mergeCell ref="EK10:EM10"/>
    <mergeCell ref="EO10:EQ10"/>
    <mergeCell ref="FP10:FR10"/>
    <mergeCell ref="FS10:FT10"/>
    <mergeCell ref="FV10:GA10"/>
    <mergeCell ref="A10:B10"/>
    <mergeCell ref="C10:E10"/>
    <mergeCell ref="G10:I10"/>
    <mergeCell ref="FV9:GA9"/>
    <mergeCell ref="GB9:GC9"/>
    <mergeCell ref="EK7:EM7"/>
    <mergeCell ref="EO7:EQ7"/>
    <mergeCell ref="FP7:FR7"/>
    <mergeCell ref="FS7:FT7"/>
    <mergeCell ref="FV7:GA7"/>
    <mergeCell ref="GB7:GC7"/>
    <mergeCell ref="AE9:AH9"/>
    <mergeCell ref="FS8:FT8"/>
    <mergeCell ref="FV8:GA8"/>
    <mergeCell ref="GB8:GC8"/>
    <mergeCell ref="FP9:FR9"/>
    <mergeCell ref="FS9:FT9"/>
    <mergeCell ref="AE8:AH8"/>
    <mergeCell ref="AI8:AN8"/>
    <mergeCell ref="EK8:EM8"/>
    <mergeCell ref="FV5:GC5"/>
    <mergeCell ref="AP2:AS5"/>
    <mergeCell ref="EK2:EK4"/>
    <mergeCell ref="A2:AD4"/>
    <mergeCell ref="AE2:AN2"/>
    <mergeCell ref="FP2:GC2"/>
    <mergeCell ref="AE3:AJ3"/>
    <mergeCell ref="AK3:AN3"/>
    <mergeCell ref="AE4:AJ4"/>
    <mergeCell ref="AK4:AN4"/>
    <mergeCell ref="FP5:FT5"/>
    <mergeCell ref="GB6:GC6"/>
    <mergeCell ref="A7:B7"/>
    <mergeCell ref="C7:E7"/>
    <mergeCell ref="G7:I7"/>
    <mergeCell ref="K7:M7"/>
    <mergeCell ref="O7:U7"/>
    <mergeCell ref="V7:W7"/>
    <mergeCell ref="Y7:AD7"/>
    <mergeCell ref="AE7:AH7"/>
    <mergeCell ref="AI7:AN7"/>
    <mergeCell ref="Y6:AD6"/>
    <mergeCell ref="AE6:AH6"/>
    <mergeCell ref="AI6:AN6"/>
    <mergeCell ref="FV6:GA6"/>
    <mergeCell ref="A6:B6"/>
    <mergeCell ref="C6:E6"/>
    <mergeCell ref="G6:I6"/>
    <mergeCell ref="K6:M6"/>
    <mergeCell ref="O6:U6"/>
    <mergeCell ref="V6:W6"/>
    <mergeCell ref="FP6:FR6"/>
    <mergeCell ref="B15:AO16"/>
    <mergeCell ref="A1:F1"/>
    <mergeCell ref="G1:AN1"/>
    <mergeCell ref="A5:U5"/>
    <mergeCell ref="V5:X5"/>
    <mergeCell ref="Y5:AD5"/>
    <mergeCell ref="AE5:AN5"/>
    <mergeCell ref="Y10:AD10"/>
    <mergeCell ref="AE10:AH10"/>
    <mergeCell ref="A12:B13"/>
    <mergeCell ref="C12:E13"/>
    <mergeCell ref="F12:X13"/>
    <mergeCell ref="Y12:AD13"/>
    <mergeCell ref="V8:W8"/>
    <mergeCell ref="A9:B9"/>
    <mergeCell ref="C9:E9"/>
    <mergeCell ref="G9:I9"/>
    <mergeCell ref="K9:M9"/>
    <mergeCell ref="G8:I8"/>
    <mergeCell ref="K8:M8"/>
    <mergeCell ref="O8:U8"/>
    <mergeCell ref="Y9:AD9"/>
    <mergeCell ref="Y8:AD8"/>
    <mergeCell ref="O9:U9"/>
    <mergeCell ref="V9:W9"/>
    <mergeCell ref="A8:B8"/>
    <mergeCell ref="C8:E8"/>
    <mergeCell ref="FS6:FT6"/>
    <mergeCell ref="EO8:EQ8"/>
    <mergeCell ref="FP8:FR8"/>
    <mergeCell ref="AI9:AN9"/>
    <mergeCell ref="EK9:EM9"/>
    <mergeCell ref="EO9:EQ9"/>
  </mergeCells>
  <conditionalFormatting sqref="C6:E11 G6:I10 K6:M10 V6:W11 AE5">
    <cfRule type="containsBlanks" dxfId="1" priority="2">
      <formula>LEN(TRIM(C5))=0</formula>
    </cfRule>
  </conditionalFormatting>
  <conditionalFormatting sqref="G11:I11">
    <cfRule type="containsBlanks" dxfId="0" priority="1">
      <formula>LEN(TRIM(G11))=0</formula>
    </cfRule>
  </conditionalFormatting>
  <hyperlinks>
    <hyperlink ref="G1" r:id="rId1" xr:uid="{2AA6B6FC-0BA8-4A6F-A0E1-DAF1118EA554}"/>
    <hyperlink ref="B15:AO16" r:id="rId2" display="রেফারেন্সঃ  Income Tax Nirdeshika (2022-2023) , চতুর্থ ভাগ (করদায় পরিগননা)" xr:uid="{82A2E3F4-588B-4217-8E92-0B979F0D25ED}"/>
    <hyperlink ref="I21" r:id="rId3" display="https://hasanhmt.com" xr:uid="{1BF5F4CD-C712-446B-9723-54C57C58B5CD}"/>
    <hyperlink ref="EO21" r:id="rId4" xr:uid="{49E24D69-7850-447C-B3AB-8B9A69731C25}"/>
  </hyperlinks>
  <pageMargins left="0.7" right="0.7" top="0.75" bottom="0.75" header="0.3" footer="0.3"/>
  <pageSetup scale="56"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ট্যাক্স হিসাব </vt:lpstr>
      <vt:lpstr>ট্যাক্স হিসাব - পুরুষ</vt:lpstr>
      <vt:lpstr>ট্যাক্স হিসাব - মহিলা</vt:lpstr>
      <vt:lpstr>ট্যাক্স হিসাব - প্রতিবন্ধী</vt:lpstr>
      <vt:lpstr>ট্যাক্স হিসাব - মুক্তিযোদ্ধা</vt:lpstr>
      <vt:lpstr>'ট্যাক্স হিসাব '!Print_Area</vt:lpstr>
      <vt:lpstr>'ট্যাক্স হিসাব - পুরুষ'!Print_Area</vt:lpstr>
      <vt:lpstr>'ট্যাক্স হিসাব - প্রতিবন্ধী'!Print_Area</vt:lpstr>
      <vt:lpstr>'ট্যাক্স হিসাব - মহিলা'!Print_Area</vt:lpstr>
      <vt:lpstr>'ট্যাক্স হিসাব - মুক্তিযোদ্ধা'!Print_Area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Hasan Mahmud Tuhin</dc:creator>
  <cp:lastModifiedBy>Hasan Mahmud Tuhin</cp:lastModifiedBy>
  <cp:lastPrinted>2023-05-21T03:52:50Z</cp:lastPrinted>
  <dcterms:created xsi:type="dcterms:W3CDTF">2015-06-05T18:17:20Z</dcterms:created>
  <dcterms:modified xsi:type="dcterms:W3CDTF">2023-05-24T07:50:21Z</dcterms:modified>
</cp:coreProperties>
</file>