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defaultThemeVersion="124226"/>
  <xr:revisionPtr revIDLastSave="0" documentId="13_ncr:1_{F7A8310E-210A-4EB0-B69C-613E69DA8BC9}" xr6:coauthVersionLast="47" xr6:coauthVersionMax="47" xr10:uidLastSave="{00000000-0000-0000-0000-000000000000}"/>
  <workbookProtection workbookAlgorithmName="SHA-512" workbookHashValue="yuCc1pCu/mWbwkWtCBb9uIzXsQapv1P84T15PTxLl/5e12JYjY8lNTvFKOPqfHYUizxiFbUzaLnDXVxu3D8N7Q==" workbookSaltValue="tj9EM4WTF7gHcdhSkiQtJQ==" workbookSpinCount="100000" lockStructure="1"/>
  <bookViews>
    <workbookView xWindow="-120" yWindow="-120" windowWidth="20730" windowHeight="11160" xr2:uid="{00000000-000D-0000-FFFF-FFFF00000000}"/>
  </bookViews>
  <sheets>
    <sheet name="Information " sheetId="2" r:id="rId1"/>
    <sheet name="Result " sheetId="3" r:id="rId2"/>
  </sheets>
  <definedNames>
    <definedName name="_xlnm.Print_Area" localSheetId="0">'Information '!$A$1:$I$18</definedName>
    <definedName name="_xlnm.Print_Area" localSheetId="1">'Result '!$A$2:$J$71</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35" i="3" l="1"/>
  <c r="C35" i="3"/>
  <c r="C17" i="3"/>
  <c r="C6" i="3"/>
  <c r="B13" i="3" s="1"/>
  <c r="C13" i="3" s="1"/>
  <c r="E6" i="3"/>
  <c r="G6" i="3" l="1"/>
  <c r="F40" i="3" s="1"/>
  <c r="B11" i="3"/>
  <c r="C7" i="3"/>
  <c r="E7" i="3"/>
  <c r="B49" i="3"/>
  <c r="C49" i="3" s="1"/>
  <c r="G7" i="3" l="1"/>
  <c r="C11" i="3"/>
  <c r="B50" i="3"/>
  <c r="C50" i="3" s="1"/>
  <c r="B20" i="3"/>
  <c r="C20" i="3" s="1"/>
  <c r="A62" i="3"/>
  <c r="B54" i="3"/>
  <c r="C54" i="3" s="1"/>
  <c r="B17" i="3"/>
  <c r="B23" i="3"/>
  <c r="C23" i="3" s="1"/>
  <c r="B55" i="3"/>
  <c r="C55" i="3" s="1"/>
  <c r="B43" i="3"/>
  <c r="C43" i="3" s="1"/>
  <c r="B18" i="3"/>
  <c r="C18" i="3" s="1"/>
  <c r="B15" i="3"/>
  <c r="C15" i="3" s="1"/>
  <c r="B10" i="3"/>
  <c r="C10" i="3" s="1"/>
  <c r="B58" i="3"/>
  <c r="C58" i="3" s="1"/>
  <c r="B53" i="3"/>
  <c r="C53" i="3" s="1"/>
  <c r="B47" i="3"/>
  <c r="C47" i="3" s="1"/>
  <c r="B19" i="3"/>
  <c r="C19" i="3" s="1"/>
  <c r="B16" i="3"/>
  <c r="C16" i="3" s="1"/>
  <c r="B28" i="3"/>
  <c r="C28" i="3" s="1"/>
  <c r="B21" i="3"/>
  <c r="C21" i="3" s="1"/>
  <c r="G9" i="2"/>
  <c r="C27" i="3" l="1"/>
  <c r="C25" i="3" s="1"/>
  <c r="C32" i="3"/>
  <c r="C30" i="3"/>
  <c r="B33" i="3"/>
  <c r="C33" i="3"/>
  <c r="H62" i="3"/>
  <c r="B62" i="3"/>
  <c r="F62" i="3"/>
  <c r="L62" i="3"/>
  <c r="C62" i="3"/>
  <c r="C37" i="3"/>
  <c r="C41" i="3"/>
  <c r="D19" i="3"/>
  <c r="G62" i="3" l="1"/>
  <c r="E62" i="3"/>
  <c r="D62" i="3"/>
</calcChain>
</file>

<file path=xl/sharedStrings.xml><?xml version="1.0" encoding="utf-8"?>
<sst xmlns="http://schemas.openxmlformats.org/spreadsheetml/2006/main" count="184" uniqueCount="141">
  <si>
    <t>বর্তমান লোকসংখ্যা</t>
  </si>
  <si>
    <t>hmahmud.information@gmail.com</t>
  </si>
  <si>
    <t>recruit.cv808@gmail.com</t>
  </si>
  <si>
    <t xml:space="preserve">Md. Hasan Mahmud Tuhin </t>
  </si>
  <si>
    <t>Email ID:</t>
  </si>
  <si>
    <t>https://www.facebook.com/hasanmahmud.hasan.50</t>
  </si>
  <si>
    <t xml:space="preserve">Facebook ID  : </t>
  </si>
  <si>
    <t xml:space="preserve">Hasan Mahmud Tuhin </t>
  </si>
  <si>
    <t xml:space="preserve">Fb ID Link : </t>
  </si>
  <si>
    <t xml:space="preserve">প্রজ্ঞাপন ( ১১ ডিসেম্বর ২০১২ ) , শ্রম ও কর্মসংস্থান মন্ত্রালয় </t>
  </si>
  <si>
    <t>রেফারেন্স</t>
  </si>
  <si>
    <t xml:space="preserve">বর্তমান লোকসংখ্যা </t>
  </si>
  <si>
    <t>বিষয়</t>
  </si>
  <si>
    <t xml:space="preserve">শ্রম আইনানুযায়ী প্রয়োজন </t>
  </si>
  <si>
    <t>কল্যান কর্মকর্তা</t>
  </si>
  <si>
    <t>ফায়ার অফিসার</t>
  </si>
  <si>
    <r>
      <t xml:space="preserve">D×viKvix `j - </t>
    </r>
    <r>
      <rPr>
        <sz val="15"/>
        <color theme="1"/>
        <rFont val="Times New Roman"/>
        <family val="1"/>
      </rPr>
      <t xml:space="preserve">Rescue Team </t>
    </r>
  </si>
  <si>
    <r>
      <rPr>
        <sz val="15"/>
        <color theme="1"/>
        <rFont val="SutonnyOMJ"/>
      </rPr>
      <t>অ</t>
    </r>
    <r>
      <rPr>
        <sz val="15"/>
        <color theme="1"/>
        <rFont val="SutonnyMJ"/>
      </rPr>
      <t xml:space="preserve">wMœwbe©vcY  `j - </t>
    </r>
    <r>
      <rPr>
        <sz val="15"/>
        <color theme="1"/>
        <rFont val="Times New Roman"/>
        <family val="1"/>
      </rPr>
      <t>Fire Team</t>
    </r>
  </si>
  <si>
    <r>
      <rPr>
        <sz val="15"/>
        <color theme="1"/>
        <rFont val="SutonnyOMJ"/>
      </rPr>
      <t>প্রা</t>
    </r>
    <r>
      <rPr>
        <sz val="15"/>
        <color theme="1"/>
        <rFont val="SutonnyMJ"/>
      </rPr>
      <t>_wgK wPwKrmv `j -</t>
    </r>
    <r>
      <rPr>
        <sz val="15"/>
        <color theme="1"/>
        <rFont val="Times New Roman"/>
        <family val="1"/>
      </rPr>
      <t xml:space="preserve">First Aid Team </t>
    </r>
  </si>
  <si>
    <t>জন</t>
  </si>
  <si>
    <t xml:space="preserve">সেফটি কমিটি </t>
  </si>
  <si>
    <t xml:space="preserve">AskMÖnYKvix  KwgwU  </t>
  </si>
  <si>
    <r>
      <rPr>
        <sz val="18"/>
        <color theme="1"/>
        <rFont val="SutonnyMJ"/>
      </rPr>
      <t>Lvevi K</t>
    </r>
    <r>
      <rPr>
        <sz val="18"/>
        <color theme="1"/>
        <rFont val="SutonnyOMJ"/>
      </rPr>
      <t>ক্ষ</t>
    </r>
  </si>
  <si>
    <t>ক্যান্টিন</t>
  </si>
  <si>
    <t>সর্বমোট</t>
  </si>
  <si>
    <t>এম.বি.বি.এস. ডাক্তার</t>
  </si>
  <si>
    <t>নার্স</t>
  </si>
  <si>
    <t>প্রাথমিক চিকিৎসা বাক্স</t>
  </si>
  <si>
    <t>বিছানা</t>
  </si>
  <si>
    <t xml:space="preserve">বিছানার জন্য প্রয়োজনীয় জায়গা (স্কয়ার মিটার) </t>
  </si>
  <si>
    <t xml:space="preserve"> </t>
  </si>
  <si>
    <r>
      <rPr>
        <b/>
        <u/>
        <sz val="16"/>
        <color theme="1"/>
        <rFont val="SutonnyOMJ"/>
      </rPr>
      <t>ধারা ৮৯৷ (৫):</t>
    </r>
    <r>
      <rPr>
        <sz val="16"/>
        <color theme="1"/>
        <rFont val="SutonnyOMJ"/>
      </rPr>
      <t xml:space="preserve"> যে সকল প্রতিষ্ঠানে সাধারণতঃ তিনশ বা ততোধিক শ্রমিক নিয়োজিত থাকেন সে সকল প্রতিষ্ঠানে বিধি দ্বারা নির্ধারিত মাপের ও যন্ত্রপাতি সজ্জিত অথবা অন্যান্য সুবিধা সম্বলিত ডিসপেনসারীসহ একটি রোগী কক্ষ থাকিবে, এবং উক্ত কক্ষটি বিধি দ্বারা নির্ধারিত চিকিৎসক ও নার্সিং স্টাফের দায়িত্বে থাকিবে৷</t>
    </r>
  </si>
  <si>
    <r>
      <rPr>
        <b/>
        <u/>
        <sz val="16"/>
        <rFont val="SutonnyOMJ"/>
      </rPr>
      <t>ধারা ৮৯৷ (৬):</t>
    </r>
    <r>
      <rPr>
        <sz val="16"/>
        <rFont val="SutonnyOMJ"/>
      </rPr>
      <t xml:space="preserve"> যে সকল প্রতিষ্ঠান বা প্রতিষ্ঠানসমূহে পাঁচ হাজার বা ততোধিক শ্রমিক নিযুক্ত থাকেন সেই সকল প্রতিষ্ঠান বা প্রতিষ্ঠানসমূহের মালিক বা মালিকগণ বিধি দ্বারা নির্ধারিত পন্থায় একটি স্থায়ী স্বাস্থ্য কেন্দ্র পরিচালনার ব্যবস্থা করিবেন।</t>
    </r>
  </si>
  <si>
    <r>
      <rPr>
        <b/>
        <u/>
        <sz val="16"/>
        <color theme="1"/>
        <rFont val="SutonnyOMJ"/>
      </rPr>
      <t xml:space="preserve">ধারা ৮৯৷ (১) (২): </t>
    </r>
    <r>
      <rPr>
        <sz val="16"/>
        <color theme="1"/>
        <rFont val="SutonnyOMJ"/>
      </rPr>
      <t>একশত পঞ্চাশ জন শ্রমিকের জন্য প্রাথমিক চিকিৎসা সরঞ্জাম সমৃদ্ধ বাক্স অথবা বিধি দ্বারা নির্ধারিত সরঞ্জাম সমৃদ্ধ আলমিরার ব্যবস্থা করিতে হইবে৷</t>
    </r>
  </si>
  <si>
    <r>
      <rPr>
        <b/>
        <u/>
        <sz val="14"/>
        <color theme="1"/>
        <rFont val="SutonnyOMJ"/>
      </rPr>
      <t xml:space="preserve">বিধি </t>
    </r>
    <r>
      <rPr>
        <b/>
        <u/>
        <sz val="14"/>
        <color theme="1"/>
        <rFont val="SutonnyMJ"/>
      </rPr>
      <t>77| (1)</t>
    </r>
    <r>
      <rPr>
        <b/>
        <sz val="14"/>
        <color theme="1"/>
        <rFont val="SutonnyMJ"/>
      </rPr>
      <t>:</t>
    </r>
    <r>
      <rPr>
        <sz val="14"/>
        <color theme="1"/>
        <rFont val="SutonnyMJ"/>
      </rPr>
      <t xml:space="preserve"> cÖwZwU KviLvbvq ev cÖwZôv‡b wWm‡cbmvwimn wPwKrmv K¶ Kgc‡¶ GKRb ‡iwR÷vW© wPwKrm‡Ki `vwq‡Z¡ _vwK‡e Ges Zvnv‡K mnvqZv Kwievi Rb ̈ Ab~ ̈b GKRb cÖwkw¶Z K¤úvDÛvi ev †gwWK ̈vj Gwm÷ ̈v›U, bvm© Ges Aa ̄Íb Kg©Pvix _vwK‡eb :
 Z‡e kZ© _v‡K †h, cÖwZôv‡b wbhy³ kªwg‡Ki msL ̈v wZb nvRv‡ii(3000) AwaK nB‡j Ab~ ̈b `yBRb(02) †iwR÷vW© wPwKrmK I  Zvnv‡`i‡K mnvqZv Kwievi Rb ̈ cÖ‡qvRbxq msL ̈K †gwWK ̈vj Gwm÷ ̈v›U Ges bvm© ivwL‡Z nB‡e|   </t>
    </r>
  </si>
  <si>
    <t>মেডিক্যাল</t>
  </si>
  <si>
    <t xml:space="preserve">মেডিক্যাল এসিসটেন্ট </t>
  </si>
  <si>
    <t>মেডিক্যাল রুম/ ক্লিনিক</t>
  </si>
  <si>
    <r>
      <rPr>
        <b/>
        <u/>
        <sz val="15"/>
        <color theme="1"/>
        <rFont val="SutonnyOMJ"/>
      </rPr>
      <t>বিধি</t>
    </r>
    <r>
      <rPr>
        <u/>
        <sz val="15"/>
        <color theme="1"/>
        <rFont val="SutonnyMJ"/>
      </rPr>
      <t xml:space="preserve"> 78(1) (K) (A): </t>
    </r>
    <r>
      <rPr>
        <sz val="15"/>
        <color theme="1"/>
        <rFont val="SutonnyMJ"/>
      </rPr>
      <t xml:space="preserve"> 5,000  nB‡Z    7,500  kªwg‡Ki  Rb ̈  b~ ̈bZg  `yBRb  ‡iwR÷ªvW© wPwKrmK ;
                    (Av) 7,501 ev Z`~‡aŸ©i Rb ̈ b~ ̈bZg wZb Rb ‡iwR÷ªvW© wPwKrmK; Ges
                    (B) cÖwZ wPwKrm‡Ki Rb ̈ b~ ̈bZg GKRb cÖwk¶YcÖvß bvm© Ges b~ ̈bZg GKRb †hvM ̈Zvm¤úbœ †W«mvi : Z‡e kZ© _v‡K †h, GKvwaK wPwKrmK wb‡qv‡Mi
                         weavb _vwK‡j AšÍZc‡¶ GKRb gwnjv wPwKrmK wb‡qv‡Mi †Póv Kwi‡Z nB‡e;
                    (M)  cvuP  nvRv‡ii  D‡aŸ©  cÖwZ  nvRvi  kªwg‡Ki  Rb ̈  1  wU  nv‡i  kh ̈v  msL ̈v evovB‡Z  nB‡e  Ges  cÖwZwU  kh ̈vi  Rb ̈  ‡g‡Si  AvqZb Kgc‡¶
                         3.72 eM©wgUvi RvqMv eivÏ Kwi‡Z nB‡e; Z‡e Riæwi Ae ̄’vi †¶‡Î gvwjK, gnvcwi`k©K‡K AeMZ Kwiqv †g‡Si AvqZb wkw_j Kwi‡Z cvwi‡eb ; </t>
    </r>
  </si>
  <si>
    <t xml:space="preserve">ছেলে </t>
  </si>
  <si>
    <t>মেয়ে</t>
  </si>
  <si>
    <t xml:space="preserve">মোট </t>
  </si>
  <si>
    <t>ফ্যাক্টরি  ক্যাটাগরি</t>
  </si>
  <si>
    <t xml:space="preserve"> 05- 30 =  ‍A , 31 - 50 =B , 51 - 100 = C ,101 - 200 =D,201- 300 =E ,301 - 500 =F,  501 - 750=G,751 - 1000= H , 1001 - 2000 = I , 2001 - 3000 = J , 3001 - 5000 = K , 5001 - Above =L </t>
  </si>
  <si>
    <t xml:space="preserve">মহিলা টয়লেট </t>
  </si>
  <si>
    <t xml:space="preserve">শিশু কক্ষ </t>
  </si>
  <si>
    <r>
      <rPr>
        <b/>
        <u/>
        <sz val="18"/>
        <color theme="1"/>
        <rFont val="SutonnyOMJ"/>
      </rPr>
      <t>ধারা ৯৪(১):</t>
    </r>
    <r>
      <rPr>
        <sz val="16"/>
        <color theme="1"/>
        <rFont val="SutonnyOMJ"/>
      </rPr>
      <t xml:space="preserve"> ৪০(চল্লিশ) বা ততোধিক মহিলা শ্রমিক নিয়োজিত আছেন এরূপ প্রত্যেক প্রতিষ্ঠানে তাহাদের ছয় বৎসরের কম বয়সী শিশু সন্তানগণের ব্যবহারের জন্য এক বা একাধিক উপযুক্ত কক্ষের ব্যবস্থা ও রক্ষণাবেক্ষণ করিতে হইবে৷
</t>
    </r>
    <r>
      <rPr>
        <b/>
        <u/>
        <sz val="16"/>
        <color theme="1"/>
        <rFont val="SutonnyOMJ"/>
      </rPr>
      <t xml:space="preserve">ধারা </t>
    </r>
    <r>
      <rPr>
        <b/>
        <u/>
        <sz val="18"/>
        <color theme="1"/>
        <rFont val="SutonnyOMJ"/>
      </rPr>
      <t>৯৪(৫):</t>
    </r>
    <r>
      <rPr>
        <sz val="16"/>
        <color theme="1"/>
        <rFont val="SutonnyOMJ"/>
      </rPr>
      <t xml:space="preserve"> উক্তরূপ কক্ষের উচ্চতা মেঝে হইতে ছাদের সর্বনিম্ন অংশ পর্যন্ত ৩৬০ সেণ্টিমিটারের নীচে হইবে না, এবং উহাতে অবস্থানরত প্রত্যেক শিশুর জন্য মেঝের পরিমাণ হইবে কমপক্ষে ৬০০ বর্গ সেণ্টিমিটার৷
</t>
    </r>
    <r>
      <rPr>
        <b/>
        <u/>
        <sz val="16"/>
        <color theme="1"/>
        <rFont val="SutonnyOMJ"/>
      </rPr>
      <t>বিধি ৯৪</t>
    </r>
    <r>
      <rPr>
        <b/>
        <u/>
        <sz val="16"/>
        <color theme="1"/>
        <rFont val="SutonnyMJ"/>
      </rPr>
      <t>(4):</t>
    </r>
    <r>
      <rPr>
        <sz val="16"/>
        <color theme="1"/>
        <rFont val="SutonnyMJ"/>
      </rPr>
      <t xml:space="preserve">  wkï  K‡¶  _vKv  cÖwZwU  wkïi  Rb ̈  cÖwZw`b  0.25  wjUvi  `ya Ges  ch©vß cywóKi Lvevi mieivn Kwi‡Z nB‡e|</t>
    </r>
  </si>
  <si>
    <t>বাধ্যতামূলক গ্রুপ বীমা</t>
  </si>
  <si>
    <t>বিশ্রাম কক্ষ</t>
  </si>
  <si>
    <t xml:space="preserve">দুর্ঘটনা জনিত বীমা স্কীম </t>
  </si>
  <si>
    <t xml:space="preserve">উল্লেখিত </t>
  </si>
  <si>
    <t xml:space="preserve">সদস্য সংখ্যা হতে শ্রমিক প্রয়োজন হবে </t>
  </si>
  <si>
    <t>মহিলা প্রতিনিধি =</t>
  </si>
  <si>
    <t>ছেলে প্রতিনিধি =</t>
  </si>
  <si>
    <t>AveR©bv ev· I wcK`vwb</t>
  </si>
  <si>
    <t>ধর্মঘট ও লক-আউট এর শর্ত</t>
  </si>
  <si>
    <t>ভবিষ্য তহবিল ও 
ইহার জন্য 
ট্রাস্টি বোর্ড গঠন</t>
  </si>
  <si>
    <t xml:space="preserve">সব্বোর্চ ০৭ জন </t>
  </si>
  <si>
    <r>
      <rPr>
        <b/>
        <u/>
        <sz val="16"/>
        <color theme="1"/>
        <rFont val="SutonnyOMJ"/>
      </rPr>
      <t xml:space="preserve">ধারা ২৬৪(৫): </t>
    </r>
    <r>
      <rPr>
        <sz val="16"/>
        <color theme="1"/>
        <rFont val="SutonnyOMJ"/>
      </rPr>
      <t xml:space="preserve">ট্রাস্টি বোর্ড সংশ্লিষ্ট প্রতিষ্ঠানের মালিক এবং উহাতে নিযুক্ত শ্রমিকগণের সমান সংখ্যক প্রতিনিধি সমন্বয়ে গঠিত হইবে; এবং সরকার কর্তৃক মনোনীত কোন ব্যক্তি ইহার চেয়ারম্যান হইবেন৷
</t>
    </r>
    <r>
      <rPr>
        <b/>
        <u/>
        <sz val="16"/>
        <color theme="1"/>
        <rFont val="SutonnyOMJ"/>
      </rPr>
      <t>বিধি</t>
    </r>
    <r>
      <rPr>
        <b/>
        <u/>
        <sz val="16"/>
        <color theme="1"/>
        <rFont val="SutonnyMJ"/>
      </rPr>
      <t xml:space="preserve"> 240(1):</t>
    </r>
    <r>
      <rPr>
        <sz val="16"/>
        <color theme="1"/>
        <rFont val="SutonnyMJ"/>
      </rPr>
      <t xml:space="preserve">   cÖwZôv‡bi f</t>
    </r>
    <r>
      <rPr>
        <sz val="16"/>
        <color theme="1"/>
        <rFont val="SutonnyOMJ"/>
      </rPr>
      <t>বিষৎ</t>
    </r>
    <r>
      <rPr>
        <sz val="16"/>
        <color theme="1"/>
        <rFont val="SutonnyMJ"/>
      </rPr>
      <t xml:space="preserve"> Znwe‡ji Uªvw÷ †evW© AbwaK 7 (mvZ) m`m ̈ mgš^‡q MwVZ nB‡e|</t>
    </r>
  </si>
  <si>
    <t>ভবিষ্য তহবিল  এর ট্রাস্টি বোর্ড এর সদস্য সংখ্যা</t>
  </si>
  <si>
    <r>
      <rPr>
        <b/>
        <sz val="20"/>
        <color theme="1"/>
        <rFont val="SutonnyMJ"/>
      </rPr>
      <t>†UªW BDwbq‡bi m`</t>
    </r>
    <r>
      <rPr>
        <b/>
        <sz val="20"/>
        <color theme="1"/>
        <rFont val="SutonnyOMJ"/>
      </rPr>
      <t>স্য</t>
    </r>
  </si>
  <si>
    <r>
      <rPr>
        <b/>
        <u/>
        <sz val="12"/>
        <color theme="1"/>
        <rFont val="SutonnyOMJ"/>
      </rPr>
      <t>ধারা</t>
    </r>
    <r>
      <rPr>
        <b/>
        <u/>
        <sz val="12"/>
        <color theme="1"/>
        <rFont val="SutonnyMJ"/>
      </rPr>
      <t xml:space="preserve"> ৯৩। (১):</t>
    </r>
    <r>
      <rPr>
        <b/>
        <sz val="12"/>
        <color theme="1"/>
        <rFont val="SutonnyOMJ"/>
      </rPr>
      <t xml:space="preserve"> </t>
    </r>
    <r>
      <rPr>
        <sz val="16"/>
        <color theme="1"/>
        <rFont val="SutonnyOMJ"/>
      </rPr>
      <t>সাধারণত ২৫ (পঁচিশ) জনের অধিক শ্রমিক নিযুক্ত থাকেন এইরূপ প্রত্যেক প্রতিষ্ঠানের শ্রমিকগণ যাহাতে তাহাদের সঙ্গে আনীত খাবার খাইতে এবং বিশ্রাম করিতে পারেন সেই জন্য পান করিবার পানির ব্যবস্থাসহ প্রয়োজনীয় সংখ্যক উপযুক্ত খাবার কক্ষের ব্যবস্থাকরণ এবং রক্ষণাবেক্ষণ করিতে হইবে:</t>
    </r>
    <r>
      <rPr>
        <sz val="12"/>
        <color theme="1"/>
        <rFont val="SutonnyOMJ"/>
      </rPr>
      <t xml:space="preserve">
 </t>
    </r>
    <r>
      <rPr>
        <sz val="16"/>
        <color theme="1"/>
        <rFont val="SutonnyOMJ"/>
      </rPr>
      <t>তবে শর্ত থাকে যে, ধারা ৯২ এর অধীন সংরক্ষিত কোনো ক্যান্টিন এই উপ-ধারার অধীন প্রয়োজনীয় কোনো ব্যবস্থার অংশ বলিয়া গণ্য হইবে:</t>
    </r>
    <r>
      <rPr>
        <b/>
        <sz val="12"/>
        <color theme="1"/>
        <rFont val="Calibri"/>
        <family val="2"/>
        <scheme val="minor"/>
      </rPr>
      <t xml:space="preserve">
</t>
    </r>
    <r>
      <rPr>
        <b/>
        <u/>
        <sz val="16"/>
        <color theme="1"/>
        <rFont val="SutonnyOMJ"/>
      </rPr>
      <t>বিধি</t>
    </r>
    <r>
      <rPr>
        <b/>
        <sz val="16"/>
        <color theme="1"/>
        <rFont val="Calibri"/>
        <family val="2"/>
        <scheme val="minor"/>
      </rPr>
      <t xml:space="preserve"> </t>
    </r>
    <r>
      <rPr>
        <b/>
        <u/>
        <sz val="16"/>
        <color theme="1"/>
        <rFont val="SutonnyMJ"/>
      </rPr>
      <t>92|(K):</t>
    </r>
    <r>
      <rPr>
        <sz val="16"/>
        <color theme="1"/>
        <rFont val="SutonnyMJ"/>
      </rPr>
      <t xml:space="preserve"> </t>
    </r>
    <r>
      <rPr>
        <sz val="12"/>
        <color theme="1"/>
        <rFont val="SutonnyMJ"/>
      </rPr>
      <t xml:space="preserve">  </t>
    </r>
    <r>
      <rPr>
        <sz val="16"/>
        <color theme="1"/>
        <rFont val="SutonnyMJ"/>
      </rPr>
      <t>Lvevi K‡¶ GKm‡½ †m mg‡q cÖwZôv‡b Kg©iZ †gvU kªwg‡Ki AšÍZ</t>
    </r>
    <r>
      <rPr>
        <b/>
        <sz val="16"/>
        <color theme="1"/>
        <rFont val="SutonnyMJ"/>
      </rPr>
      <t xml:space="preserve"> kZKiv 15 (c‡bi) </t>
    </r>
    <r>
      <rPr>
        <sz val="16"/>
        <color theme="1"/>
        <rFont val="SutonnyMJ"/>
      </rPr>
      <t>R‡bi  ̄’vb msKzjvb nB‡Z nB‡e;</t>
    </r>
  </si>
  <si>
    <r>
      <rPr>
        <b/>
        <u/>
        <sz val="16"/>
        <color theme="1"/>
        <rFont val="SutonnyOMJ"/>
      </rPr>
      <t>ধারা ৯৯। (১):</t>
    </r>
    <r>
      <rPr>
        <sz val="16"/>
        <color theme="1"/>
        <rFont val="SutonnyOMJ"/>
      </rPr>
      <t xml:space="preserve"> যে সকল প্রতিষ্ঠানে অন্যূন ১০০ জন স্থায়ী শ্রমিক কর্মরত রহিয়াছেন, সেইখানে মালিক প্রচলিত বীমা আইন অনুযায়ী গ্রুপ বীমা চালু করিবেন।
</t>
    </r>
    <r>
      <rPr>
        <b/>
        <u/>
        <sz val="16"/>
        <color theme="1"/>
        <rFont val="SutonnyOMJ"/>
      </rPr>
      <t>ধারা ৯৯। (২):</t>
    </r>
    <r>
      <rPr>
        <sz val="16"/>
        <color theme="1"/>
        <rFont val="SutonnyOMJ"/>
      </rPr>
      <t xml:space="preserve"> শ্রমিকের মৃত্যুর ক্ষেত্রে বীমা আদায়ের দাবী উত্থাপিত হইলে উহা অনুর্ধ ১২০(একশত বিশ) দিনের মধ্যে নিস্পত্তি করিতে হবে?</t>
    </r>
  </si>
  <si>
    <t>লোকসংখ্যার উপর ভিত্তি করে শ্রম আইন অনুযায়ী প্রয়োজনীয় বিষয়বলী</t>
  </si>
  <si>
    <t>Prepared by Md. Hasan Mahmud Tuhin</t>
  </si>
  <si>
    <t>M.S.C: Mathematics  (Comilla Victoriea Gov. College)</t>
  </si>
  <si>
    <t>PGD Compliance (BIHRM),PGDHRM (BIHRM)</t>
  </si>
  <si>
    <t xml:space="preserve">E-Mail: </t>
  </si>
  <si>
    <t xml:space="preserve">Cell No: </t>
  </si>
  <si>
    <t>01828080026</t>
  </si>
  <si>
    <t xml:space="preserve">Facebook Id : Hasan Mahmud Tuhin </t>
  </si>
  <si>
    <t xml:space="preserve">ID link : </t>
  </si>
  <si>
    <t xml:space="preserve">Prepared by </t>
  </si>
  <si>
    <t xml:space="preserve">পুরুষ টয়লেট </t>
  </si>
  <si>
    <r>
      <t xml:space="preserve">জন সদস্যদের মাঝে </t>
    </r>
    <r>
      <rPr>
        <b/>
        <sz val="14"/>
        <color theme="1"/>
        <rFont val="SutonnyOMJ"/>
      </rPr>
      <t>মহিলা সদস্য</t>
    </r>
    <r>
      <rPr>
        <sz val="14"/>
        <color theme="1"/>
        <rFont val="SutonnyOMJ"/>
      </rPr>
      <t xml:space="preserve"> =</t>
    </r>
  </si>
  <si>
    <r>
      <rPr>
        <b/>
        <u/>
        <sz val="14"/>
        <color theme="1"/>
        <rFont val="SutonnyOMJ"/>
      </rPr>
      <t>বিধি</t>
    </r>
    <r>
      <rPr>
        <b/>
        <u/>
        <sz val="14"/>
        <color theme="1"/>
        <rFont val="SutonnyMJ"/>
      </rPr>
      <t xml:space="preserve"> 81(1):</t>
    </r>
    <r>
      <rPr>
        <sz val="14"/>
        <color theme="1"/>
        <rFont val="SutonnyMJ"/>
      </rPr>
      <t xml:space="preserve"> </t>
    </r>
    <r>
      <rPr>
        <sz val="16"/>
        <color theme="1"/>
        <rFont val="SutonnyMJ"/>
      </rPr>
      <t xml:space="preserve"> aviv  90K  Abyhvqx  50  (cÂvk)  ev Z`~aŸ©  msL ̈K  kªwgK  wb‡qvwRZ iwnqv‡Qb  ev  erm‡ii †Kvb  GK  mgq  wb‡qvwRZ _v‡Kb  Ggb  cÖ‡</t>
    </r>
    <r>
      <rPr>
        <sz val="16"/>
        <color theme="1"/>
        <rFont val="SutonnyOMJ"/>
      </rPr>
      <t>ত্য</t>
    </r>
    <r>
      <rPr>
        <sz val="16"/>
        <color theme="1"/>
        <rFont val="SutonnyMJ"/>
      </rPr>
      <t>K  KviLvbvi ev wkí-cÖwZôv‡bi gvwjKMY †mBdwU KwgwU MVb Kwi‡eb</t>
    </r>
    <r>
      <rPr>
        <sz val="14"/>
        <color theme="1"/>
        <rFont val="SutonnyMJ"/>
      </rPr>
      <t xml:space="preserve">
</t>
    </r>
    <r>
      <rPr>
        <b/>
        <u/>
        <sz val="14"/>
        <color theme="1"/>
        <rFont val="SutonnyOMJ"/>
      </rPr>
      <t xml:space="preserve">বিধি </t>
    </r>
    <r>
      <rPr>
        <b/>
        <u/>
        <sz val="14"/>
        <color theme="1"/>
        <rFont val="SutonnyMJ"/>
      </rPr>
      <t>81(7)</t>
    </r>
    <r>
      <rPr>
        <b/>
        <u/>
        <sz val="14"/>
        <color theme="1"/>
        <rFont val="Calibri"/>
        <family val="2"/>
        <scheme val="minor"/>
      </rPr>
      <t xml:space="preserve">: </t>
    </r>
    <r>
      <rPr>
        <sz val="14"/>
        <color theme="1"/>
        <rFont val="Calibri"/>
        <family val="2"/>
        <scheme val="minor"/>
      </rPr>
      <t xml:space="preserve"> </t>
    </r>
    <r>
      <rPr>
        <sz val="16"/>
        <color theme="1"/>
        <rFont val="SutonnyOMJ"/>
      </rPr>
      <t>যদি</t>
    </r>
    <r>
      <rPr>
        <sz val="16"/>
        <color theme="1"/>
        <rFont val="Calibri"/>
        <family val="2"/>
        <scheme val="minor"/>
      </rPr>
      <t xml:space="preserve"> </t>
    </r>
    <r>
      <rPr>
        <sz val="16"/>
        <color theme="1"/>
        <rFont val="SutonnyMJ"/>
      </rPr>
      <t>kªwgK</t>
    </r>
    <r>
      <rPr>
        <b/>
        <sz val="16"/>
        <color theme="1"/>
        <rFont val="Calibri"/>
        <family val="2"/>
        <scheme val="minor"/>
      </rPr>
      <t>(</t>
    </r>
    <r>
      <rPr>
        <sz val="16"/>
        <color theme="1"/>
        <rFont val="SutonnyMJ"/>
      </rPr>
      <t xml:space="preserve">50-500 = 6 </t>
    </r>
    <r>
      <rPr>
        <b/>
        <sz val="16"/>
        <color theme="1"/>
        <rFont val="SutonnyMJ"/>
      </rPr>
      <t xml:space="preserve">, </t>
    </r>
    <r>
      <rPr>
        <sz val="16"/>
        <color theme="1"/>
        <rFont val="SutonnyMJ"/>
      </rPr>
      <t xml:space="preserve">501-1000=8 </t>
    </r>
    <r>
      <rPr>
        <b/>
        <sz val="16"/>
        <color theme="1"/>
        <rFont val="SutonnyMJ"/>
      </rPr>
      <t xml:space="preserve">, </t>
    </r>
    <r>
      <rPr>
        <sz val="16"/>
        <color theme="1"/>
        <rFont val="SutonnyMJ"/>
      </rPr>
      <t>1001-3000=10</t>
    </r>
    <r>
      <rPr>
        <b/>
        <sz val="16"/>
        <color theme="1"/>
        <rFont val="SutonnyMJ"/>
      </rPr>
      <t xml:space="preserve"> ,</t>
    </r>
    <r>
      <rPr>
        <sz val="16"/>
        <color theme="1"/>
        <rFont val="SutonnyMJ"/>
      </rPr>
      <t xml:space="preserve"> 3001</t>
    </r>
    <r>
      <rPr>
        <sz val="16"/>
        <color theme="1"/>
        <rFont val="Calibri"/>
        <family val="2"/>
        <scheme val="minor"/>
      </rPr>
      <t xml:space="preserve"> - </t>
    </r>
    <r>
      <rPr>
        <sz val="16"/>
        <color theme="1"/>
        <rFont val="SutonnyOMJ"/>
      </rPr>
      <t>অধিক</t>
    </r>
    <r>
      <rPr>
        <sz val="16"/>
        <color theme="1"/>
        <rFont val="Calibri"/>
        <family val="2"/>
        <scheme val="minor"/>
      </rPr>
      <t xml:space="preserve"> =</t>
    </r>
    <r>
      <rPr>
        <sz val="16"/>
        <color theme="1"/>
        <rFont val="SutonnyMJ"/>
      </rPr>
      <t>12</t>
    </r>
    <r>
      <rPr>
        <b/>
        <sz val="16"/>
        <color theme="1"/>
        <rFont val="Calibri"/>
        <family val="2"/>
        <scheme val="minor"/>
      </rPr>
      <t xml:space="preserve">)
</t>
    </r>
    <r>
      <rPr>
        <b/>
        <u/>
        <sz val="16"/>
        <color theme="1"/>
        <rFont val="SutonnyOMJ"/>
      </rPr>
      <t xml:space="preserve">বিধি </t>
    </r>
    <r>
      <rPr>
        <b/>
        <u/>
        <sz val="16"/>
        <color theme="1"/>
        <rFont val="SutonnyMJ"/>
      </rPr>
      <t>81</t>
    </r>
    <r>
      <rPr>
        <u/>
        <sz val="14"/>
        <color theme="1"/>
        <rFont val="SutonnyMJ"/>
      </rPr>
      <t xml:space="preserve">(13): </t>
    </r>
    <r>
      <rPr>
        <sz val="14"/>
        <color theme="1"/>
        <rFont val="SutonnyMJ"/>
      </rPr>
      <t xml:space="preserve">   ‡Kvb cÖwZôv‡b Kgc‡¶ GK-</t>
    </r>
    <r>
      <rPr>
        <sz val="14"/>
        <color theme="1"/>
        <rFont val="SutonnyOMJ"/>
      </rPr>
      <t>তৃ</t>
    </r>
    <r>
      <rPr>
        <sz val="14"/>
        <color theme="1"/>
        <rFont val="SutonnyMJ"/>
      </rPr>
      <t>Zxqvsk gwnjv kªwgK _vwK‡j kªwgK cÖwZwbwa g‡bvbq‡b Kgc‡¶ GK-</t>
    </r>
    <r>
      <rPr>
        <sz val="14"/>
        <color theme="1"/>
        <rFont val="SutonnyOMJ"/>
      </rPr>
      <t>তৃ</t>
    </r>
    <r>
      <rPr>
        <sz val="14"/>
        <color theme="1"/>
        <rFont val="SutonnyMJ"/>
      </rPr>
      <t xml:space="preserve">Zxqvsk gwnjv cÖwZwbwa g‡bvbxZ Kwi‡Z nB‡e|  </t>
    </r>
  </si>
  <si>
    <r>
      <rPr>
        <sz val="14"/>
        <color theme="1"/>
        <rFont val="SutonnyOMJ"/>
      </rPr>
      <t xml:space="preserve">অংশগ্রহনকারী </t>
    </r>
    <r>
      <rPr>
        <sz val="14"/>
        <color theme="1"/>
        <rFont val="SutonnyMJ"/>
      </rPr>
      <t xml:space="preserve"> KwgwU</t>
    </r>
    <r>
      <rPr>
        <sz val="14"/>
        <color theme="1"/>
        <rFont val="SutonnyOMJ"/>
      </rPr>
      <t xml:space="preserve"> বা যৌথ দরকষাকষি প্রতিনিধি এর মধ্যে </t>
    </r>
  </si>
  <si>
    <t>জন সদস্য ধর্মঘটের পক্ষে তাহাদের রায় প্রদান করেন৷</t>
  </si>
  <si>
    <t xml:space="preserve">Collected &amp; Prepared by </t>
  </si>
  <si>
    <t xml:space="preserve">হলুদ চিহ্নিত ঘর দুটি পূরন করুন </t>
  </si>
  <si>
    <t xml:space="preserve">হলুদ চিহ্নিত ঘর দুটি পূরন করার পর Result সিটে যান এবং প্রয়োজনীয় বুত্তান্ত দেখতে  পাবেন। </t>
  </si>
  <si>
    <r>
      <rPr>
        <b/>
        <u/>
        <sz val="20"/>
        <color theme="1"/>
        <rFont val="SutonnyOMJ"/>
      </rPr>
      <t xml:space="preserve">বি: দ্র:  </t>
    </r>
    <r>
      <rPr>
        <sz val="16"/>
        <color theme="1"/>
        <rFont val="SutonnyOMJ"/>
      </rPr>
      <t xml:space="preserve">Information  এবং Result সীটগুলো protected করা হয়েছে যেন সীটদ্বয়ের formula  গুলোর Sustainiblity  বজায় থাকে অথবা পরিবর্তন না করা যায় অন্যাথায় Calculation  গুলো পরিবর্তিত হয়ে ভুল রেজাল্ট প্রদর্শন হতে পারে এবং ইহার password অথবা ইহা password ব্যাতীত শেয়ার করতে পারবোনা বলে ক্ষমা চেয়ে নিচ্ছি । </t>
    </r>
  </si>
  <si>
    <t xml:space="preserve">Personal Website: </t>
  </si>
  <si>
    <t>https://hasanhmt.wordpress.com</t>
  </si>
  <si>
    <t>Personal Website :</t>
  </si>
  <si>
    <t>E-Mail:  hmahmud.information@gmail.com</t>
  </si>
  <si>
    <t xml:space="preserve">খাবারের পানি </t>
  </si>
  <si>
    <r>
      <rPr>
        <b/>
        <u/>
        <sz val="14"/>
        <color theme="1"/>
        <rFont val="SutonnyMJ"/>
      </rPr>
      <t xml:space="preserve">50 (5): </t>
    </r>
    <r>
      <rPr>
        <sz val="14"/>
        <color theme="1"/>
        <rFont val="SutonnyMJ"/>
      </rPr>
      <t xml:space="preserve"> 250 </t>
    </r>
    <r>
      <rPr>
        <sz val="14"/>
        <color theme="1"/>
        <rFont val="SutonnyOMJ"/>
      </rPr>
      <t xml:space="preserve">জন শ্রমিক নিযুক্ত থাকিলে গ্রীষ্মকালে ঠান্ডা পানির ব্যাবস্থা করিতে হইবে। 
</t>
    </r>
    <r>
      <rPr>
        <b/>
        <u/>
        <sz val="14"/>
        <color theme="1"/>
        <rFont val="SutonnyOMJ"/>
      </rPr>
      <t>৫০(৬):</t>
    </r>
    <r>
      <rPr>
        <sz val="14"/>
        <color theme="1"/>
        <rFont val="SutonnyOMJ"/>
      </rPr>
      <t xml:space="preserve"> শ্রমিকের জন্য বছরের ০১ লা এপ্রিল থেকে ৩০ শে সেপ্টেম্বর পর্যন্ত ঠান্ডা পানির ব্যাবস্থা করিতে হইবে। 
</t>
    </r>
    <r>
      <rPr>
        <b/>
        <u/>
        <sz val="14"/>
        <color theme="1"/>
        <rFont val="SutonnyOMJ"/>
      </rPr>
      <t>৫৪(৭):</t>
    </r>
    <r>
      <rPr>
        <sz val="14"/>
        <color theme="1"/>
        <rFont val="SutonnyOMJ"/>
      </rPr>
      <t xml:space="preserve"> প্রতি শ্রমিকের জন্য গুড় বা চিনি মিশ্রিত দৈনিক ০২ লিটার শরবত থাকিতে হইবে। </t>
    </r>
  </si>
  <si>
    <t xml:space="preserve">দরজা </t>
  </si>
  <si>
    <r>
      <rPr>
        <b/>
        <u/>
        <sz val="16"/>
        <color theme="1"/>
        <rFont val="SutonnyMJ"/>
      </rPr>
      <t xml:space="preserve">54(1): </t>
    </r>
    <r>
      <rPr>
        <sz val="16"/>
        <color theme="1"/>
        <rFont val="SutonnyMJ"/>
      </rPr>
      <t xml:space="preserve">20 </t>
    </r>
    <r>
      <rPr>
        <sz val="16"/>
        <color theme="1"/>
        <rFont val="SutonnyOMJ"/>
      </rPr>
      <t xml:space="preserve">জনের অধিক কোন কক্ষে অনূন্য </t>
    </r>
    <r>
      <rPr>
        <sz val="16"/>
        <color theme="1"/>
        <rFont val="SutonnyMJ"/>
      </rPr>
      <t xml:space="preserve">02 </t>
    </r>
    <r>
      <rPr>
        <sz val="16"/>
        <color theme="1"/>
        <rFont val="SutonnyOMJ"/>
      </rPr>
      <t xml:space="preserve">টি করিয়া বর্হিগমন পথ থাকিতে হইবে।
৫৪(২): বর্হিগমন পথ শ্রমিকের কাজের স্থান হইতে ৫০ মিটারের অধিক হইবে না এবং উহা প্রস্থে ১.১৫ মিটার এবং উচ্চতায় ২.০০ মিটারের কম হইতে পারিবেনা। </t>
    </r>
  </si>
  <si>
    <t>https://hasanhmt.com</t>
  </si>
  <si>
    <r>
      <rPr>
        <b/>
        <sz val="12"/>
        <color theme="1"/>
        <rFont val="SutonnyMJ"/>
      </rPr>
      <t xml:space="preserve"> </t>
    </r>
    <r>
      <rPr>
        <sz val="16"/>
        <color theme="1"/>
        <rFont val="SutonnyOMJ"/>
      </rPr>
      <t>প্রথম ১০০ জন মহিলার মধ্যে প্রতি ২৫ জনের জন্য ০১ টি করে  , পরবর্তী ৫০ জনের জন্য ০১ টি করে ।</t>
    </r>
  </si>
  <si>
    <t>তফসীল-২</t>
  </si>
  <si>
    <t xml:space="preserve">প্রথম ১০০ জন পুরুষের  মধ্যে প্রতি ৪০ জনের জন্য ০১ টি করে  , পরবর্তী ৬০  জনের জন্য ০১ টি করে। </t>
  </si>
  <si>
    <t>ধারা ৫৯</t>
  </si>
  <si>
    <t>বিধি 52|(1) (K)</t>
  </si>
  <si>
    <t>বিধি 54(1),(2)</t>
  </si>
  <si>
    <t>55(12)</t>
  </si>
  <si>
    <t xml:space="preserve">বিধি  55(10):  </t>
  </si>
  <si>
    <t>dig-22</t>
  </si>
  <si>
    <r>
      <rPr>
        <b/>
        <u/>
        <sz val="14"/>
        <color theme="1"/>
        <rFont val="SutonnyOMJ"/>
      </rPr>
      <t xml:space="preserve">বিধি </t>
    </r>
    <r>
      <rPr>
        <b/>
        <u/>
        <sz val="14"/>
        <color theme="1"/>
        <rFont val="SutonnyMJ"/>
      </rPr>
      <t>79</t>
    </r>
    <r>
      <rPr>
        <b/>
        <u/>
        <sz val="14"/>
        <color theme="1"/>
        <rFont val="SutonnyOMJ"/>
      </rPr>
      <t>(১</t>
    </r>
    <r>
      <rPr>
        <b/>
        <u/>
        <sz val="14"/>
        <color theme="1"/>
        <rFont val="SutonnyMJ"/>
      </rPr>
      <t xml:space="preserve">): </t>
    </r>
    <r>
      <rPr>
        <sz val="14"/>
        <color theme="1"/>
        <rFont val="SutonnyMJ"/>
      </rPr>
      <t xml:space="preserve"> </t>
    </r>
    <r>
      <rPr>
        <sz val="16"/>
        <color theme="1"/>
        <rFont val="SutonnyMJ"/>
      </rPr>
      <t xml:space="preserve"> aviv 89 (8) Gi weavb †gvZv‡eK‡Kvb cÖwZôv‡bi †¶‡Î Dnv‡Z wbhy³ kªwg‡Ki ms</t>
    </r>
    <r>
      <rPr>
        <sz val="16"/>
        <color theme="1"/>
        <rFont val="SutonnyOMJ"/>
      </rPr>
      <t>খ্যা</t>
    </r>
    <r>
      <rPr>
        <sz val="16"/>
        <color theme="1"/>
        <rFont val="SutonnyMJ"/>
      </rPr>
      <t xml:space="preserve"> 500 Rb ev Z‡ZvwaK _vwK‡j  GKRb </t>
    </r>
    <r>
      <rPr>
        <sz val="16"/>
        <color theme="1"/>
        <rFont val="SutonnyOMJ"/>
      </rPr>
      <t>কল্যান</t>
    </r>
    <r>
      <rPr>
        <sz val="16"/>
        <color theme="1"/>
        <rFont val="SutonnyMJ"/>
      </rPr>
      <t xml:space="preserve"> Kg©KZ©v _vwK‡Z nB‡e : Z‡e kZ© _v‡K †h, kªwg‡Ki msL ̈v hw` `yB nvRv‡ii (2000) </t>
    </r>
    <r>
      <rPr>
        <sz val="16"/>
        <color theme="1"/>
        <rFont val="SutonnyOMJ"/>
      </rPr>
      <t>এর</t>
    </r>
    <r>
      <rPr>
        <sz val="16"/>
        <color theme="1"/>
        <rFont val="SutonnyMJ"/>
      </rPr>
      <t xml:space="preserve"> AwaK nq Zvnv nB‡j, cÖwZ `yB nvRvi  Ges  AwZwi³  fMœvs‡ki  R</t>
    </r>
    <r>
      <rPr>
        <sz val="16"/>
        <color theme="1"/>
        <rFont val="SutonnyOMJ"/>
      </rPr>
      <t xml:space="preserve">ন্য </t>
    </r>
    <r>
      <rPr>
        <sz val="16"/>
        <color theme="1"/>
        <rFont val="SutonnyMJ"/>
      </rPr>
      <t>GKRb  Kwiqv  AwZwi³  K</t>
    </r>
    <r>
      <rPr>
        <sz val="16"/>
        <color theme="1"/>
        <rFont val="SutonnyOMJ"/>
      </rPr>
      <t>ল্যান</t>
    </r>
    <r>
      <rPr>
        <sz val="16"/>
        <color theme="1"/>
        <rFont val="SutonnyMJ"/>
      </rPr>
      <t xml:space="preserve"> Kg©KZ©v  wb‡qvM  Kwi‡Z nB‡e| </t>
    </r>
  </si>
  <si>
    <t>বিধি ৭৯(১)</t>
  </si>
  <si>
    <t>বিধি ৫০ (৫),(৬),(৭)</t>
  </si>
  <si>
    <t>বিধি ৮১(১),(৭),(১৩)</t>
  </si>
  <si>
    <t>বিধি ১৮৩ (১),(৩)</t>
  </si>
  <si>
    <r>
      <rPr>
        <sz val="16"/>
        <color theme="1"/>
        <rFont val="SutonnyMJ"/>
      </rPr>
      <t>‡Kvb cÖwZôv‡b 50 Rb gwnjv kªwgK ev †gvU kªwg‡Ki 10% gwnjv kªwgK _vwK‡j gwnjv kªwgK‡`i g</t>
    </r>
    <r>
      <rPr>
        <sz val="16"/>
        <color theme="1"/>
        <rFont val="SutonnyOMJ"/>
      </rPr>
      <t>ধ্য</t>
    </r>
    <r>
      <rPr>
        <sz val="16"/>
        <color theme="1"/>
        <rFont val="SutonnyMJ"/>
      </rPr>
      <t xml:space="preserve"> nB‡Z AvbycvwZK nv‡i cÖwZwbwa wbe©vP‡bi </t>
    </r>
    <r>
      <rPr>
        <sz val="16"/>
        <color theme="1"/>
        <rFont val="SutonnyOMJ"/>
      </rPr>
      <t>ব্যাবস্থা</t>
    </r>
    <r>
      <rPr>
        <sz val="16"/>
        <color theme="1"/>
        <rFont val="SutonnyMJ"/>
      </rPr>
      <t xml:space="preserve"> ivwL‡Z nB‡e| </t>
    </r>
  </si>
  <si>
    <t>বিধি ১৮৯(৩)</t>
  </si>
  <si>
    <t>কোন যৌথ দরকষাকষি প্রতিনিধি ধর্মঘটের কোন নোটিশ জারী করিতে পারিবে না, যদি না বিধি দ্বারা নির্ধারিত পন্থায় সালিসের তত্ত্বাবধানে, এতদ্‌উদ্দেশ্যে বিশেষভাবে অনুষ্ঠিত কোন গোপন ভোটের মাধ্যমে উহার মোট সদস্য সংখ্যার অন্যুন ৫১ শতাংশ সদস্য ধর্মঘটের পক্ষে তাহাদের রায় প্রদান করেন৷</t>
  </si>
  <si>
    <t xml:space="preserve">ধারা ২১১(১) </t>
  </si>
  <si>
    <t xml:space="preserve"> শ্রমিকগণের কোন ট্রেড ইউনিয়ন এই অধ্যায়ের অধীন রেজিস্ট্রিকরণের অধিকারী হইবে না, যদি না যে প্রতিষ্ঠানে উহা গঠিত হইয়াছে, সে প্রতিষ্ঠানে নিযুক্ত শ্রমিকগণের মোট সংখ্যার অন্যুন শতকরা বিশভাগ (২০%) শ্রমিক উহার সদস্য হন।</t>
  </si>
  <si>
    <t>ধারা ১৭৯(২)</t>
  </si>
  <si>
    <t>বিধি ১৬৯(১)</t>
  </si>
  <si>
    <t>ধারা ১৭৬(ঙ) এবং</t>
  </si>
  <si>
    <t xml:space="preserve">বিধি ১৬৯(২): </t>
  </si>
  <si>
    <t>ধারা ৯২(১)</t>
  </si>
  <si>
    <t>বিধি ৯০ (১),(২)</t>
  </si>
  <si>
    <t>বিধি ৮৭(১)</t>
  </si>
  <si>
    <t>ধারা ৯৩ (১)</t>
  </si>
  <si>
    <t>বিধি ৯২ (ক)</t>
  </si>
  <si>
    <t>ধারা ৯৩ এর রেফারেন্স অনুযায়ী , 
বিধি ৯২(গ):  ২৫ জনের বেশী মহিলা থাকলে পুরুষ ও মহিলার জন্য পৃথক বিশ্রাম কক্ষ লাগবে এবং ২৫ জনের কম মহিলা থাকলে পৃথক পর্দা ঘেরা জায়গার ব্যাবস্থা থাকতে হবে।</t>
  </si>
  <si>
    <t>বিধি ৯২(গ)</t>
  </si>
  <si>
    <t>ধারা ৯৪(১),(২)</t>
  </si>
  <si>
    <t>বিধি ৯৪(৪)</t>
  </si>
  <si>
    <t>ধারা ৯৯ (১),(২)</t>
  </si>
  <si>
    <t>১০ জন শ্রমিক কর্মরত থাকিলেশ্রমিক থাকলে  দুর্ঘটনা জনিত বীমা স্কীম চালু ও বাস্তবায়ন করিতে হইবে ।উক্তরূপ দুর্ঘটনা বীমা স্কীম হইতে প্রাপ্ত সুবিধাদি বা অর্থ শ্রমিকের চিকিৎসা কাজে ব্যয় করিতে হইবে।</t>
  </si>
  <si>
    <t xml:space="preserve">ধারা ১৬০ (১১) </t>
  </si>
  <si>
    <r>
      <t xml:space="preserve">বেসরকারী খাতের কোন প্রতিষ্ঠান উহার শ্রমিকগণের সুবিধার জন্য ভবিষ্য তহবিল গঠন করিতে বাধ্য থাকিবে যদি উক্ত প্রতিষ্ঠানের </t>
    </r>
    <r>
      <rPr>
        <b/>
        <sz val="16"/>
        <color theme="1"/>
        <rFont val="SutonnyOMJ"/>
      </rPr>
      <t>অন্যুন তিন-চতুর্থাংশ শ্রমিক মালিকের নিকট লিখিত দরখাস্ত</t>
    </r>
    <r>
      <rPr>
        <sz val="16"/>
        <color theme="1"/>
        <rFont val="SutonnyOMJ"/>
      </rPr>
      <t xml:space="preserve"> পেশ করিয়া উক্তরূপ ভবিষ্য তহবিল গঠনের দাবী করেন৷</t>
    </r>
  </si>
  <si>
    <t xml:space="preserve">ধারা ২৬৪(১০) </t>
  </si>
  <si>
    <t>ধারা ২৬৪(৫)</t>
  </si>
  <si>
    <t>বিধি ২৪০(১)</t>
  </si>
  <si>
    <t>বিধি ৭৭(১)</t>
  </si>
  <si>
    <t>বিধি ৭৮ (১) (ক)</t>
  </si>
  <si>
    <t xml:space="preserve">নিম্মোক্ত ধারা ও বিধি অনুযায়ী 
ধারা ৮৯৷ (১), (২) , (৫) ,(৬) </t>
  </si>
  <si>
    <t>cÖwZ 100 Rb kªwg‡Ki Rb ̈ AšÍZ GKwU Kwiqv c„_K AveR©bv I wcK`vwb ev· ivwL‡Z nB‡e;</t>
  </si>
  <si>
    <r>
      <t>wbhy³  kªwgK‡`i  Kgc‡¶  18%  kªwgK‡K  AwMœwbe©vcY  Riæwi  D×vi  I  cÖv_wgK  wPwKrmv  Ges enb‡hv</t>
    </r>
    <r>
      <rPr>
        <sz val="16"/>
        <color theme="1"/>
        <rFont val="SutonnyOMJ"/>
      </rPr>
      <t>গ্য</t>
    </r>
    <r>
      <rPr>
        <sz val="16"/>
        <color theme="1"/>
        <rFont val="SutonnyMJ"/>
      </rPr>
      <t xml:space="preserve"> AwMœwbe©vcK  h‡š¿i  e ̈envi  m¤ú‡K©  cÖwk¶Y  cÖ`vb  Kwi‡Z  nB‡e  Ges  cÖwk¶YcÖvß kªwgK‡`i ga ̈ nB‡Z AwMœwbe©vcK `j, D×viKvix `j I cÖv_wgK wPwKrmv `j (cÖwZ `‡j 6% m`</t>
    </r>
    <r>
      <rPr>
        <sz val="16"/>
        <color theme="1"/>
        <rFont val="SutonnyOMJ"/>
      </rPr>
      <t>স্য</t>
    </r>
    <r>
      <rPr>
        <sz val="16"/>
        <color theme="1"/>
        <rFont val="SutonnyMJ"/>
      </rPr>
      <t xml:space="preserve">) MVb Kwiqv  wbivcËv wbwðZ Kwi‡Z nB‡e Ges dig-22 Abyhvqx GZ`m¤úwKZ© †iKW© msiÿY Kwi‡Z nB‡e| </t>
    </r>
  </si>
  <si>
    <t>Md.Hasan Mahmud Tuhin</t>
  </si>
  <si>
    <r>
      <rPr>
        <b/>
        <u/>
        <sz val="14"/>
        <color theme="1"/>
        <rFont val="SutonnyOMJ"/>
      </rPr>
      <t>ধারা ৯২৷ (১):</t>
    </r>
    <r>
      <rPr>
        <sz val="14"/>
        <color theme="1"/>
        <rFont val="SutonnyOMJ"/>
      </rPr>
      <t xml:space="preserve"> </t>
    </r>
    <r>
      <rPr>
        <sz val="16"/>
        <color theme="1"/>
        <rFont val="SutonnyOMJ"/>
      </rPr>
      <t xml:space="preserve">যে প্রতিষ্ঠানে সাধারণতঃ একশত জনের অধিক শ্রমিক নিযুক্ত থাকেন সে প্রতিষ্ঠানে তাহাদের ব্যবহারের জন্য যথেষ্ঠ সংখ্যক ক্যান্টিন থাকিবে </t>
    </r>
    <r>
      <rPr>
        <sz val="14"/>
        <color theme="1"/>
        <rFont val="SutonnyOMJ"/>
      </rPr>
      <t xml:space="preserve">
</t>
    </r>
    <r>
      <rPr>
        <b/>
        <u/>
        <sz val="14"/>
        <color theme="1"/>
        <rFont val="SutonnyOMJ"/>
      </rPr>
      <t xml:space="preserve">বিধি </t>
    </r>
    <r>
      <rPr>
        <b/>
        <u/>
        <sz val="16"/>
        <color theme="1"/>
        <rFont val="SutonnyMJ"/>
      </rPr>
      <t>87|(1):</t>
    </r>
    <r>
      <rPr>
        <sz val="16"/>
        <color theme="1"/>
        <rFont val="SutonnyMJ"/>
      </rPr>
      <t xml:space="preserve"> †hme cÖwZôv‡b mvaviYZ 100 (GKkZ) R‡bi AwaK kªwgK wbhy³ _v‡Kb Dnvi gvwjK KZ„©K cÖwZôv‡b Kg©iZ †gvU kªwg‡Ki </t>
    </r>
    <r>
      <rPr>
        <b/>
        <sz val="16"/>
        <color theme="1"/>
        <rFont val="SutonnyMJ"/>
      </rPr>
      <t>AšÍZ kZKiv 10 (`k) R‡bi</t>
    </r>
    <r>
      <rPr>
        <sz val="16"/>
        <color theme="1"/>
        <rFont val="SutonnyMJ"/>
      </rPr>
      <t xml:space="preserve"> </t>
    </r>
    <r>
      <rPr>
        <sz val="16"/>
        <color theme="1"/>
        <rFont val="SutonnyOMJ"/>
      </rPr>
      <t xml:space="preserve">স্থান </t>
    </r>
    <r>
      <rPr>
        <sz val="16"/>
        <color theme="1"/>
        <rFont val="SutonnyMJ"/>
      </rPr>
      <t xml:space="preserve">msKzjvb myweav m¤¦wjZ K ̈vw›U‡bi </t>
    </r>
    <r>
      <rPr>
        <sz val="16"/>
        <color theme="1"/>
        <rFont val="SutonnyOMJ"/>
      </rPr>
      <t>ব্যাবস্থা</t>
    </r>
    <r>
      <rPr>
        <sz val="16"/>
        <color theme="1"/>
        <rFont val="SutonnyMJ"/>
      </rPr>
      <t xml:space="preserve"> Kwi‡Z nB‡e : Z‡e kZ© _v‡K †h, D³iƒc </t>
    </r>
    <r>
      <rPr>
        <sz val="16"/>
        <color theme="1"/>
        <rFont val="SutonnyOMJ"/>
      </rPr>
      <t>ক্যান্টিন</t>
    </r>
    <r>
      <rPr>
        <sz val="16"/>
        <color theme="1"/>
        <rFont val="SutonnyMJ"/>
      </rPr>
      <t xml:space="preserve"> cÖwZôv‡b Kg©iZ †gvU </t>
    </r>
    <r>
      <rPr>
        <b/>
        <sz val="16"/>
        <color theme="1"/>
        <rFont val="SutonnyMJ"/>
      </rPr>
      <t>kªwg‡Ki kZKiv 20 (</t>
    </r>
    <r>
      <rPr>
        <b/>
        <sz val="16"/>
        <color theme="1"/>
        <rFont val="SutonnyOMJ"/>
      </rPr>
      <t>বি</t>
    </r>
    <r>
      <rPr>
        <b/>
        <sz val="16"/>
        <color theme="1"/>
        <rFont val="SutonnyMJ"/>
      </rPr>
      <t xml:space="preserve">k) R‡bi  Lvevi  MÖn‡Yi </t>
    </r>
    <r>
      <rPr>
        <b/>
        <sz val="16"/>
        <color theme="1"/>
        <rFont val="SutonnyOMJ"/>
      </rPr>
      <t xml:space="preserve">স্থান  </t>
    </r>
    <r>
      <rPr>
        <b/>
        <sz val="16"/>
        <color theme="1"/>
        <rFont val="SutonnyMJ"/>
      </rPr>
      <t>myweav  m¤^wjZ  nB‡j</t>
    </r>
    <r>
      <rPr>
        <sz val="16"/>
        <color theme="1"/>
        <rFont val="SutonnyMJ"/>
      </rPr>
      <t xml:space="preserve">  aviv  93  ‡gvZv‡eK  c„_Kfv‡e  Lvevi  K‡¶i cÖ‡qvRb nB‡e bv| </t>
    </r>
    <r>
      <rPr>
        <sz val="14"/>
        <color theme="1"/>
        <rFont val="SutonnyMJ"/>
      </rPr>
      <t xml:space="preserve">
</t>
    </r>
    <r>
      <rPr>
        <b/>
        <u/>
        <sz val="14"/>
        <color theme="1"/>
        <rFont val="SutonnyOMJ"/>
      </rPr>
      <t xml:space="preserve">বিধি </t>
    </r>
    <r>
      <rPr>
        <b/>
        <u/>
        <sz val="16"/>
        <color theme="1"/>
        <rFont val="SutonnyMJ"/>
      </rPr>
      <t>90|(1):</t>
    </r>
    <r>
      <rPr>
        <sz val="14"/>
        <color theme="1"/>
        <rFont val="SutonnyMJ"/>
      </rPr>
      <t xml:space="preserve">  </t>
    </r>
    <r>
      <rPr>
        <sz val="16"/>
        <color theme="1"/>
        <rFont val="SutonnyMJ"/>
      </rPr>
      <t xml:space="preserve">cÖwZôv‡bi  gvwjK  KZ©K  g‡bvbxZ  Ges cÖwZôv‡bi  </t>
    </r>
    <r>
      <rPr>
        <sz val="16"/>
        <color theme="1"/>
        <rFont val="SutonnyOMJ"/>
      </rPr>
      <t>কল্যান</t>
    </r>
    <r>
      <rPr>
        <sz val="16"/>
        <color theme="1"/>
        <rFont val="SutonnyMJ"/>
      </rPr>
      <t xml:space="preserve">  Kg©KZ©vi  ZË¡veav‡b  ms</t>
    </r>
    <r>
      <rPr>
        <sz val="16"/>
        <color theme="1"/>
        <rFont val="SutonnyOMJ"/>
      </rPr>
      <t>খ্য</t>
    </r>
    <r>
      <rPr>
        <sz val="16"/>
        <color theme="1"/>
        <rFont val="SutonnyMJ"/>
      </rPr>
      <t>vMwiô  kªwgK‡`i  gZvg‡Zi  wfwË‡Z  g‡bvbxZ mgms</t>
    </r>
    <r>
      <rPr>
        <sz val="16"/>
        <color theme="1"/>
        <rFont val="SutonnyOMJ"/>
      </rPr>
      <t>খ্যাক</t>
    </r>
    <r>
      <rPr>
        <sz val="16"/>
        <color theme="1"/>
        <rFont val="SutonnyMJ"/>
      </rPr>
      <t xml:space="preserve"> </t>
    </r>
    <r>
      <rPr>
        <sz val="16"/>
        <color theme="1"/>
        <rFont val="SutonnyOMJ"/>
      </rPr>
      <t>ব্যাক্তির</t>
    </r>
    <r>
      <rPr>
        <sz val="16"/>
        <color theme="1"/>
        <rFont val="SutonnyMJ"/>
      </rPr>
      <t xml:space="preserve"> mgš^‡q </t>
    </r>
    <r>
      <rPr>
        <sz val="16"/>
        <color theme="1"/>
        <rFont val="SutonnyOMJ"/>
      </rPr>
      <t>ক্যান্টিন ব্যাবস্থাপনা</t>
    </r>
    <r>
      <rPr>
        <sz val="16"/>
        <color theme="1"/>
        <rFont val="SutonnyMJ"/>
      </rPr>
      <t xml:space="preserve"> KwgwU MwVZ nB‡e|</t>
    </r>
    <r>
      <rPr>
        <sz val="14"/>
        <color theme="1"/>
        <rFont val="SutonnyMJ"/>
      </rPr>
      <t xml:space="preserve"> 
</t>
    </r>
    <r>
      <rPr>
        <b/>
        <u/>
        <sz val="14"/>
        <color theme="1"/>
        <rFont val="SutonnyOMJ"/>
      </rPr>
      <t xml:space="preserve">বিধি </t>
    </r>
    <r>
      <rPr>
        <b/>
        <u/>
        <sz val="16"/>
        <color theme="1"/>
        <rFont val="SutonnyMJ"/>
      </rPr>
      <t>90|(2)</t>
    </r>
    <r>
      <rPr>
        <b/>
        <sz val="16"/>
        <color theme="1"/>
        <rFont val="SutonnyMJ"/>
      </rPr>
      <t>:</t>
    </r>
    <r>
      <rPr>
        <sz val="16"/>
        <color theme="1"/>
        <rFont val="SutonnyMJ"/>
      </rPr>
      <t xml:space="preserve"> KwgwU‡Z kªwgK m`</t>
    </r>
    <r>
      <rPr>
        <sz val="16"/>
        <color theme="1"/>
        <rFont val="SutonnyOMJ"/>
      </rPr>
      <t>স্য</t>
    </r>
    <r>
      <rPr>
        <sz val="16"/>
        <color theme="1"/>
        <rFont val="SutonnyMJ"/>
      </rPr>
      <t xml:space="preserve"> 2 (`yB) R‡bi Kg ev 5 (cuvP) R‡bi AwaK nB‡Z cvwi‡e bv| </t>
    </r>
  </si>
  <si>
    <r>
      <t xml:space="preserve">Kgc‡¶ 300 Rb kªwgK Kg©iZ GBiƒc mKj cÖwZôvb ev KviLvbvq GKRb †UªwbscÖvß Kg©KZ©v ivwL‡Z nB‡e hvnvi `vwqZ¡ nB‡e me AwMœwbev©cK miÄvgvw`i h_vh_ msi¶Y I </t>
    </r>
    <r>
      <rPr>
        <sz val="16"/>
        <color theme="1"/>
        <rFont val="SutonnyOMJ"/>
      </rPr>
      <t xml:space="preserve">প্রস্তুত </t>
    </r>
    <r>
      <rPr>
        <sz val="16"/>
        <color theme="1"/>
        <rFont val="SutonnyMJ"/>
      </rPr>
      <t xml:space="preserve">ivLv Ges Dc-wewa 10 G DwjøwLZ wZbwU `j‡K cÖwZ Qq(06) gvm AšÍi cybtcÖwk¶Y cÖ`vb Kiv| </t>
    </r>
  </si>
  <si>
    <r>
      <rPr>
        <sz val="16"/>
        <color theme="1"/>
        <rFont val="SutonnyOMJ"/>
      </rPr>
      <t xml:space="preserve">যদি </t>
    </r>
    <r>
      <rPr>
        <sz val="16"/>
        <color theme="1"/>
        <rFont val="SutonnyMJ"/>
      </rPr>
      <t>kªwgK</t>
    </r>
    <r>
      <rPr>
        <b/>
        <sz val="16"/>
        <color theme="1"/>
        <rFont val="SutonnyOMJ"/>
      </rPr>
      <t xml:space="preserve"> </t>
    </r>
    <r>
      <rPr>
        <sz val="16"/>
        <color theme="1"/>
        <rFont val="Calibri"/>
        <family val="2"/>
        <scheme val="minor"/>
      </rPr>
      <t xml:space="preserve"> </t>
    </r>
    <r>
      <rPr>
        <b/>
        <sz val="16"/>
        <color theme="1"/>
        <rFont val="Calibri"/>
        <family val="2"/>
        <scheme val="minor"/>
      </rPr>
      <t>(</t>
    </r>
    <r>
      <rPr>
        <b/>
        <sz val="16"/>
        <color theme="1"/>
        <rFont val="SutonnyMJ"/>
      </rPr>
      <t>5</t>
    </r>
    <r>
      <rPr>
        <sz val="16"/>
        <color theme="1"/>
        <rFont val="SutonnyMJ"/>
      </rPr>
      <t xml:space="preserve">1-100 = 9 </t>
    </r>
    <r>
      <rPr>
        <b/>
        <sz val="16"/>
        <color theme="1"/>
        <rFont val="SutonnyMJ"/>
      </rPr>
      <t>, 1</t>
    </r>
    <r>
      <rPr>
        <sz val="16"/>
        <color theme="1"/>
        <rFont val="SutonnyMJ"/>
      </rPr>
      <t xml:space="preserve">01-200= 13 </t>
    </r>
    <r>
      <rPr>
        <b/>
        <sz val="16"/>
        <color theme="1"/>
        <rFont val="SutonnyMJ"/>
      </rPr>
      <t xml:space="preserve">,201-400 = 19, </t>
    </r>
    <r>
      <rPr>
        <sz val="16"/>
        <color theme="1"/>
        <rFont val="SutonnyMJ"/>
      </rPr>
      <t>401-800=23</t>
    </r>
    <r>
      <rPr>
        <b/>
        <sz val="16"/>
        <color theme="1"/>
        <rFont val="SutonnyMJ"/>
      </rPr>
      <t xml:space="preserve"> ,</t>
    </r>
    <r>
      <rPr>
        <sz val="16"/>
        <color theme="1"/>
        <rFont val="SutonnyMJ"/>
      </rPr>
      <t xml:space="preserve"> 801 - 1500= 25 , 1501- 3000 =27 , 3001- 5000 = 29 , 5001 - 7500 = 31 , 7501- </t>
    </r>
    <r>
      <rPr>
        <sz val="16"/>
        <color theme="1"/>
        <rFont val="SutonnyOMJ"/>
      </rPr>
      <t>অধিক</t>
    </r>
    <r>
      <rPr>
        <sz val="16"/>
        <color theme="1"/>
        <rFont val="SutonnyMJ"/>
      </rPr>
      <t xml:space="preserve">  = 35</t>
    </r>
    <r>
      <rPr>
        <b/>
        <sz val="16"/>
        <color theme="1"/>
        <rFont val="Calibri"/>
        <family val="2"/>
        <scheme val="minor"/>
      </rPr>
      <t xml:space="preserve">) </t>
    </r>
  </si>
  <si>
    <r>
      <t>যে প্রতিষ্ঠানের জন্য ট্রেড ইউনিয়ন গঠিত হইবে উক্ত প্রতিষ্ঠানের মোট শ্রম শক্তি বা সদস্যের শতকরা ২০ ভাগ মহিলা থাকিলে সে ক্ষেত্রে ইউনিয়ন নির্বাহী কমিটিতে ন্যূনতম ১০</t>
    </r>
    <r>
      <rPr>
        <sz val="15"/>
        <color theme="1"/>
        <rFont val="SutonnyMJ"/>
      </rPr>
      <t xml:space="preserve">% </t>
    </r>
    <r>
      <rPr>
        <sz val="15"/>
        <color theme="1"/>
        <rFont val="SutonnyOMJ"/>
      </rPr>
      <t>মহিলা সদস্য থাকিতে হইবে:</t>
    </r>
  </si>
  <si>
    <r>
      <rPr>
        <b/>
        <u/>
        <sz val="16"/>
        <color theme="1"/>
        <rFont val="SutonnyOMJ"/>
      </rPr>
      <t xml:space="preserve">বিধি </t>
    </r>
    <r>
      <rPr>
        <b/>
        <u/>
        <sz val="16"/>
        <color theme="1"/>
        <rFont val="SutonnyMJ"/>
      </rPr>
      <t>183(1):</t>
    </r>
    <r>
      <rPr>
        <b/>
        <sz val="16"/>
        <color theme="1"/>
        <rFont val="SutonnyMJ"/>
      </rPr>
      <t xml:space="preserve">  </t>
    </r>
    <r>
      <rPr>
        <sz val="16"/>
        <color theme="1"/>
        <rFont val="SutonnyMJ"/>
      </rPr>
      <t xml:space="preserve">50(cÂvk)  Rb   </t>
    </r>
    <r>
      <rPr>
        <sz val="16"/>
        <color theme="1"/>
        <rFont val="SutonnyOMJ"/>
      </rPr>
      <t>স্থায়ী</t>
    </r>
    <r>
      <rPr>
        <sz val="16"/>
        <color theme="1"/>
        <rFont val="SutonnyMJ"/>
      </rPr>
      <t xml:space="preserve"> kªwgK  Kg©iZ iwnqv‡Qb Ggb</t>
    </r>
    <r>
      <rPr>
        <sz val="16"/>
        <color theme="1"/>
        <rFont val="Calibri"/>
        <family val="2"/>
        <scheme val="minor"/>
      </rPr>
      <t xml:space="preserve"> </t>
    </r>
    <r>
      <rPr>
        <b/>
        <sz val="16"/>
        <color theme="1"/>
        <rFont val="SutonnyMJ"/>
      </rPr>
      <t>c</t>
    </r>
    <r>
      <rPr>
        <sz val="16"/>
        <color theme="1"/>
        <rFont val="SutonnyMJ"/>
      </rPr>
      <t xml:space="preserve">Ö‡Z ̈K cÖwZôv‡bi gvwjK D³ cÖwZôv‡bi Kvh©μg    ïiæ nBevi cieZx© 3 (wZb) gv‡mi g‡a ̈ †mLv‡b GKwU AskMÖnYKvix KwgwU MVb Kwi‡eb| </t>
    </r>
    <r>
      <rPr>
        <sz val="14"/>
        <color theme="1"/>
        <rFont val="SutonnyMJ"/>
      </rPr>
      <t xml:space="preserve"> </t>
    </r>
    <r>
      <rPr>
        <b/>
        <u/>
        <sz val="14"/>
        <color theme="1"/>
        <rFont val="Calibri"/>
        <family val="2"/>
        <scheme val="minor"/>
      </rPr>
      <t xml:space="preserve">
</t>
    </r>
    <r>
      <rPr>
        <b/>
        <u/>
        <sz val="16"/>
        <color theme="1"/>
        <rFont val="SutonnyOMJ"/>
      </rPr>
      <t xml:space="preserve">বিধি </t>
    </r>
    <r>
      <rPr>
        <b/>
        <u/>
        <sz val="16"/>
        <color theme="1"/>
        <rFont val="SutonnyMJ"/>
      </rPr>
      <t>183(3):</t>
    </r>
    <r>
      <rPr>
        <b/>
        <sz val="16"/>
        <color theme="1"/>
        <rFont val="Calibri"/>
        <family val="2"/>
        <scheme val="minor"/>
      </rPr>
      <t xml:space="preserve">  </t>
    </r>
    <r>
      <rPr>
        <sz val="16"/>
        <color theme="1"/>
        <rFont val="SutonnyOMJ"/>
      </rPr>
      <t>যদি</t>
    </r>
    <r>
      <rPr>
        <sz val="16"/>
        <color theme="1"/>
        <rFont val="Calibri"/>
        <family val="2"/>
        <scheme val="minor"/>
      </rPr>
      <t xml:space="preserve"> </t>
    </r>
    <r>
      <rPr>
        <sz val="16"/>
        <color theme="1"/>
        <rFont val="SutonnyMJ"/>
      </rPr>
      <t xml:space="preserve">kªwgK </t>
    </r>
    <r>
      <rPr>
        <sz val="16"/>
        <color theme="1"/>
        <rFont val="Calibri"/>
        <family val="2"/>
        <scheme val="minor"/>
      </rPr>
      <t xml:space="preserve"> </t>
    </r>
    <r>
      <rPr>
        <b/>
        <sz val="16"/>
        <color theme="1"/>
        <rFont val="SutonnyMJ"/>
      </rPr>
      <t>(</t>
    </r>
    <r>
      <rPr>
        <sz val="16"/>
        <color theme="1"/>
        <rFont val="SutonnyMJ"/>
      </rPr>
      <t xml:space="preserve">50-100 = 6 </t>
    </r>
    <r>
      <rPr>
        <b/>
        <sz val="16"/>
        <color theme="1"/>
        <rFont val="SutonnyMJ"/>
      </rPr>
      <t>, 1</t>
    </r>
    <r>
      <rPr>
        <sz val="16"/>
        <color theme="1"/>
        <rFont val="SutonnyMJ"/>
      </rPr>
      <t xml:space="preserve">01-400=10 </t>
    </r>
    <r>
      <rPr>
        <b/>
        <sz val="16"/>
        <color theme="1"/>
        <rFont val="SutonnyMJ"/>
      </rPr>
      <t xml:space="preserve">, </t>
    </r>
    <r>
      <rPr>
        <sz val="16"/>
        <color theme="1"/>
        <rFont val="SutonnyMJ"/>
      </rPr>
      <t>401-800=12</t>
    </r>
    <r>
      <rPr>
        <b/>
        <sz val="16"/>
        <color theme="1"/>
        <rFont val="SutonnyMJ"/>
      </rPr>
      <t xml:space="preserve"> ,</t>
    </r>
    <r>
      <rPr>
        <sz val="16"/>
        <color theme="1"/>
        <rFont val="SutonnyMJ"/>
      </rPr>
      <t xml:space="preserve"> 801 - 1500= 14 , 1501- 3000 =18 , 3001- 5000 = 22 , 5001 - 7500 = 24 , 7501- </t>
    </r>
    <r>
      <rPr>
        <sz val="16"/>
        <color theme="1"/>
        <rFont val="SutonnyOMJ"/>
      </rPr>
      <t>অধিক</t>
    </r>
    <r>
      <rPr>
        <sz val="16"/>
        <color theme="1"/>
        <rFont val="SutonnyMJ"/>
      </rPr>
      <t xml:space="preserve"> = 30</t>
    </r>
    <r>
      <rPr>
        <b/>
        <sz val="16"/>
        <color theme="1"/>
        <rFont val="SutonnyMJ"/>
      </rPr>
      <t>)</t>
    </r>
    <r>
      <rPr>
        <b/>
        <sz val="16"/>
        <color theme="1"/>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</si>
</sst>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5000445]0"/>
  </numFmts>
  <fonts count="85" x14ac:knownFonts="1">
    <font>
      <sz val="11"/>
      <color theme="1"/>
      <name val="Calibri"/>
      <family val="2"/>
      <scheme val="minor"/>
    </font>
    <font>
      <b/>
      <sz val="11"/>
      <color theme="1"/>
      <name val="Calibri"/>
      <family val="2"/>
      <scheme val="minor"/>
    </font>
    <font>
      <b/>
      <sz val="16"/>
      <color theme="1"/>
      <name val="Calibri"/>
      <family val="2"/>
      <scheme val="minor"/>
    </font>
    <font>
      <sz val="11"/>
      <color theme="1"/>
      <name val="Calibri"/>
      <family val="2"/>
      <charset val="1"/>
      <scheme val="minor"/>
    </font>
    <font>
      <b/>
      <sz val="14"/>
      <color theme="1"/>
      <name val="Calibri"/>
      <family val="2"/>
      <scheme val="minor"/>
    </font>
    <font>
      <b/>
      <sz val="12"/>
      <color theme="1"/>
      <name val="Calibri"/>
      <family val="2"/>
      <scheme val="minor"/>
    </font>
    <font>
      <b/>
      <sz val="12"/>
      <color theme="1"/>
      <name val="SutonnyMJ"/>
    </font>
    <font>
      <sz val="12"/>
      <color theme="1"/>
      <name val="SutonnyMJ"/>
    </font>
    <font>
      <sz val="18"/>
      <color theme="1"/>
      <name val="SutonnyMJ"/>
    </font>
    <font>
      <b/>
      <sz val="14"/>
      <color theme="1"/>
      <name val="SutonnyMJ"/>
    </font>
    <font>
      <u/>
      <sz val="11"/>
      <color theme="10"/>
      <name val="Calibri"/>
      <family val="2"/>
      <scheme val="minor"/>
    </font>
    <font>
      <sz val="14"/>
      <color theme="1"/>
      <name val="Calibri"/>
      <family val="2"/>
      <scheme val="minor"/>
    </font>
    <font>
      <sz val="14"/>
      <color theme="1"/>
      <name val="Times New Roman"/>
      <family val="1"/>
    </font>
    <font>
      <sz val="12"/>
      <color theme="1"/>
      <name val="Calibri"/>
      <family val="2"/>
      <scheme val="minor"/>
    </font>
    <font>
      <b/>
      <u/>
      <sz val="14"/>
      <color theme="1"/>
      <name val="Calibri"/>
      <family val="2"/>
      <scheme val="minor"/>
    </font>
    <font>
      <sz val="16"/>
      <color theme="1"/>
      <name val="Calibri"/>
      <family val="2"/>
      <scheme val="minor"/>
    </font>
    <font>
      <sz val="14"/>
      <color theme="1"/>
      <name val="SutonnyMJ"/>
    </font>
    <font>
      <sz val="16"/>
      <color theme="1"/>
      <name val="SutonnyMJ"/>
    </font>
    <font>
      <sz val="12"/>
      <color theme="1"/>
      <name val="SutonnyOMJ"/>
    </font>
    <font>
      <b/>
      <sz val="12"/>
      <color theme="1"/>
      <name val="SutonnyOMJ"/>
    </font>
    <font>
      <sz val="16"/>
      <color theme="1"/>
      <name val="SutonnyOMJ"/>
    </font>
    <font>
      <b/>
      <u/>
      <sz val="14"/>
      <color theme="1"/>
      <name val="SutonnyMJ"/>
    </font>
    <font>
      <b/>
      <u/>
      <sz val="14"/>
      <color theme="1"/>
      <name val="SutonnyOMJ"/>
    </font>
    <font>
      <b/>
      <sz val="14"/>
      <color theme="1"/>
      <name val="SutonnyOMJ"/>
    </font>
    <font>
      <b/>
      <sz val="16"/>
      <color theme="1"/>
      <name val="SutonnyMJ"/>
    </font>
    <font>
      <b/>
      <sz val="16"/>
      <color theme="1"/>
      <name val="SutonnyOMJ"/>
    </font>
    <font>
      <b/>
      <sz val="18"/>
      <color theme="1"/>
      <name val="SutonnyOMJ"/>
    </font>
    <font>
      <b/>
      <sz val="22"/>
      <color theme="1"/>
      <name val="SutonnyOMJ"/>
    </font>
    <font>
      <b/>
      <u/>
      <sz val="18"/>
      <color theme="1"/>
      <name val="SutonnyOMJ"/>
    </font>
    <font>
      <sz val="20"/>
      <color theme="1"/>
      <name val="SutonnyMJ"/>
    </font>
    <font>
      <sz val="14"/>
      <color theme="1"/>
      <name val="SutonnyOMJ"/>
    </font>
    <font>
      <sz val="14"/>
      <color theme="1"/>
      <name val="Calibri"/>
      <family val="2"/>
    </font>
    <font>
      <b/>
      <u/>
      <sz val="12"/>
      <color theme="1"/>
      <name val="SutonnyMJ"/>
    </font>
    <font>
      <b/>
      <u/>
      <sz val="12"/>
      <color theme="1"/>
      <name val="SutonnyOMJ"/>
    </font>
    <font>
      <b/>
      <u/>
      <sz val="16"/>
      <color theme="1"/>
      <name val="SutonnyOMJ"/>
    </font>
    <font>
      <b/>
      <u/>
      <sz val="16"/>
      <color theme="1"/>
      <name val="SutonnyMJ"/>
    </font>
    <font>
      <u/>
      <sz val="12"/>
      <color theme="10"/>
      <name val="SutonnyMJ"/>
    </font>
    <font>
      <sz val="15"/>
      <color theme="1"/>
      <name val="SutonnyMJ"/>
    </font>
    <font>
      <sz val="15"/>
      <color theme="1"/>
      <name val="SutonnyOMJ"/>
    </font>
    <font>
      <sz val="15"/>
      <color theme="1"/>
      <name val="Times New Roman"/>
      <family val="1"/>
    </font>
    <font>
      <sz val="18"/>
      <color theme="1"/>
      <name val="SutonnyOMJ"/>
    </font>
    <font>
      <sz val="20"/>
      <color theme="1"/>
      <name val="SutonnyOMJ"/>
    </font>
    <font>
      <sz val="18"/>
      <color theme="1"/>
      <name val="Calibri"/>
      <family val="2"/>
    </font>
    <font>
      <sz val="16"/>
      <name val="SutonnyOMJ"/>
    </font>
    <font>
      <b/>
      <u/>
      <sz val="16"/>
      <name val="SutonnyOMJ"/>
    </font>
    <font>
      <b/>
      <u/>
      <sz val="15"/>
      <color theme="1"/>
      <name val="SutonnyOMJ"/>
    </font>
    <font>
      <u/>
      <sz val="15"/>
      <color theme="1"/>
      <name val="SutonnyMJ"/>
    </font>
    <font>
      <b/>
      <sz val="22"/>
      <color theme="1"/>
      <name val="SutonnyMJ"/>
    </font>
    <font>
      <sz val="11"/>
      <color theme="1"/>
      <name val="Calibri"/>
      <family val="2"/>
      <scheme val="minor"/>
    </font>
    <font>
      <sz val="22"/>
      <color theme="1"/>
      <name val="SutonnyMJ"/>
    </font>
    <font>
      <sz val="26"/>
      <color theme="1"/>
      <name val="SutonnyMJ"/>
    </font>
    <font>
      <sz val="28"/>
      <color theme="1"/>
      <name val="SutonnyMJ"/>
    </font>
    <font>
      <b/>
      <sz val="18"/>
      <color theme="1"/>
      <name val="SutonnyMJ"/>
    </font>
    <font>
      <b/>
      <sz val="20"/>
      <color theme="1"/>
      <name val="SutonnyOMJ"/>
    </font>
    <font>
      <b/>
      <sz val="24"/>
      <color theme="1"/>
      <name val="SutonnyOMJ"/>
    </font>
    <font>
      <sz val="20"/>
      <name val="SutonnyMJ"/>
    </font>
    <font>
      <b/>
      <sz val="20"/>
      <color theme="1"/>
      <name val="Calibri"/>
      <family val="2"/>
    </font>
    <font>
      <b/>
      <sz val="20"/>
      <color theme="1"/>
      <name val="SutonnyMJ"/>
    </font>
    <font>
      <sz val="26"/>
      <color theme="1"/>
      <name val="Times New Roman"/>
      <family val="1"/>
    </font>
    <font>
      <b/>
      <sz val="36"/>
      <color theme="1"/>
      <name val="SutonnyOMJ"/>
    </font>
    <font>
      <b/>
      <sz val="48"/>
      <color theme="1"/>
      <name val="SutonnyOMJ"/>
    </font>
    <font>
      <b/>
      <u val="double"/>
      <sz val="24"/>
      <color theme="1"/>
      <name val="SutonnyOMJ"/>
    </font>
    <font>
      <b/>
      <u/>
      <sz val="48"/>
      <color theme="1"/>
      <name val="SutonnyOMJ"/>
    </font>
    <font>
      <sz val="12"/>
      <color theme="1"/>
      <name val="Times New Roman"/>
      <family val="1"/>
    </font>
    <font>
      <b/>
      <sz val="12"/>
      <color theme="1"/>
      <name val="Times New Roman"/>
      <family val="1"/>
    </font>
    <font>
      <b/>
      <sz val="14"/>
      <color theme="1"/>
      <name val="Times New Roman"/>
      <family val="1"/>
    </font>
    <font>
      <sz val="11"/>
      <color rgb="FF000000"/>
      <name val="Calibri"/>
      <family val="2"/>
    </font>
    <font>
      <b/>
      <sz val="16"/>
      <color theme="1"/>
      <name val="Times New Roman"/>
      <family val="1"/>
    </font>
    <font>
      <u/>
      <sz val="16"/>
      <color theme="10"/>
      <name val="Calibri"/>
      <family val="2"/>
      <scheme val="minor"/>
    </font>
    <font>
      <u/>
      <sz val="14"/>
      <color theme="1"/>
      <name val="SutonnyMJ"/>
    </font>
    <font>
      <b/>
      <sz val="26"/>
      <color theme="1"/>
      <name val="SutonnyMJ"/>
    </font>
    <font>
      <b/>
      <u/>
      <sz val="20"/>
      <color theme="1"/>
      <name val="SutonnyOMJ"/>
    </font>
    <font>
      <b/>
      <u/>
      <sz val="24"/>
      <color theme="1"/>
      <name val="SutonnyOMJ"/>
    </font>
    <font>
      <b/>
      <u val="double"/>
      <sz val="18"/>
      <color theme="1"/>
      <name val="SutonnyOMJ"/>
    </font>
    <font>
      <u/>
      <sz val="14"/>
      <color theme="10"/>
      <name val="Calibri"/>
      <family val="2"/>
      <scheme val="minor"/>
    </font>
    <font>
      <b/>
      <sz val="11"/>
      <color theme="1"/>
      <name val="Times New Roman"/>
      <family val="1"/>
    </font>
    <font>
      <u/>
      <sz val="11"/>
      <color theme="10"/>
      <name val="SutonnyOMJ"/>
    </font>
    <font>
      <u/>
      <sz val="11"/>
      <color theme="10"/>
      <name val="SutonnyMJ"/>
    </font>
    <font>
      <u/>
      <sz val="14"/>
      <color theme="10"/>
      <name val="SutonnyMJ"/>
    </font>
    <font>
      <u/>
      <sz val="12"/>
      <color theme="10"/>
      <name val="SutonnyOMJ"/>
    </font>
    <font>
      <u/>
      <sz val="14"/>
      <color theme="10"/>
      <name val="SutonnyOMJ"/>
    </font>
    <font>
      <u/>
      <sz val="16"/>
      <color theme="10"/>
      <name val="SutonnyOMJ"/>
    </font>
    <font>
      <u/>
      <sz val="18"/>
      <color theme="10"/>
      <name val="SutonnyOMJ"/>
    </font>
    <font>
      <sz val="16"/>
      <color theme="1"/>
      <name val="Calibri"/>
      <family val="2"/>
    </font>
    <font>
      <u/>
      <sz val="20"/>
      <color theme="10"/>
      <name val="SutonnyOMJ"/>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55">
    <border>
      <left/>
      <right/>
      <top/>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diagonal/>
    </border>
    <border>
      <left/>
      <right/>
      <top style="medium">
        <color indexed="64"/>
      </top>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diagonal/>
    </border>
    <border>
      <left style="medium">
        <color indexed="64"/>
      </left>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s>
  <cellStyleXfs count="4">
    <xf numFmtId="0" fontId="0" fillId="0" borderId="0"/>
    <xf numFmtId="0" fontId="3" fillId="0" borderId="0"/>
    <xf numFmtId="0" fontId="10" fillId="0" borderId="0" applyNumberFormat="0" applyFill="0" applyBorder="0" applyAlignment="0" applyProtection="0"/>
    <xf numFmtId="9" fontId="48" fillId="0" borderId="0" applyFont="0" applyFill="0" applyBorder="0" applyAlignment="0" applyProtection="0"/>
  </cellStyleXfs>
  <cellXfs count="365">
    <xf numFmtId="0" fontId="0" fillId="0" borderId="0" xfId="0"/>
    <xf numFmtId="0" fontId="7" fillId="2" borderId="0" xfId="0" applyFont="1" applyFill="1" applyProtection="1">
      <protection locked="0"/>
    </xf>
    <xf numFmtId="0" fontId="0" fillId="2" borderId="0" xfId="0" applyFill="1" applyAlignment="1" applyProtection="1">
      <alignment horizontal="center" vertical="center"/>
      <protection locked="0"/>
    </xf>
    <xf numFmtId="0" fontId="17" fillId="2" borderId="0" xfId="0" applyFont="1" applyFill="1" applyAlignment="1" applyProtection="1">
      <alignment horizontal="left" vertical="center"/>
      <protection locked="0"/>
    </xf>
    <xf numFmtId="0" fontId="17" fillId="2" borderId="0" xfId="0" applyFont="1" applyFill="1" applyAlignment="1" applyProtection="1">
      <alignment vertical="center" wrapText="1"/>
      <protection locked="0"/>
    </xf>
    <xf numFmtId="0" fontId="16" fillId="2" borderId="0" xfId="0" applyFont="1" applyFill="1" applyAlignment="1" applyProtection="1">
      <alignment horizontal="center" vertical="center" wrapText="1"/>
      <protection locked="0"/>
    </xf>
    <xf numFmtId="0" fontId="0" fillId="2" borderId="0" xfId="0" applyFill="1" applyAlignment="1" applyProtection="1">
      <alignment vertical="center"/>
      <protection locked="0"/>
    </xf>
    <xf numFmtId="0" fontId="7" fillId="2" borderId="0" xfId="0" applyFont="1" applyFill="1" applyAlignment="1" applyProtection="1">
      <alignment vertical="center"/>
      <protection locked="0"/>
    </xf>
    <xf numFmtId="0" fontId="30" fillId="2" borderId="19" xfId="0" applyFont="1" applyFill="1" applyBorder="1" applyAlignment="1" applyProtection="1">
      <alignment horizontal="left" vertical="center" wrapText="1"/>
      <protection locked="0"/>
    </xf>
    <xf numFmtId="0" fontId="16" fillId="2" borderId="19" xfId="0" applyFont="1" applyFill="1" applyBorder="1" applyAlignment="1" applyProtection="1">
      <alignment horizontal="left" vertical="center" wrapText="1"/>
      <protection locked="0"/>
    </xf>
    <xf numFmtId="0" fontId="0" fillId="2" borderId="18" xfId="0" applyFill="1" applyBorder="1" applyAlignment="1" applyProtection="1">
      <alignment vertical="center"/>
      <protection locked="0"/>
    </xf>
    <xf numFmtId="0" fontId="8" fillId="2" borderId="9" xfId="0" applyFont="1" applyFill="1" applyBorder="1" applyAlignment="1" applyProtection="1">
      <alignment horizontal="center" vertical="center"/>
      <protection hidden="1"/>
    </xf>
    <xf numFmtId="0" fontId="17" fillId="2" borderId="23" xfId="0" applyFont="1" applyFill="1" applyBorder="1" applyAlignment="1" applyProtection="1">
      <alignment horizontal="left" vertical="center"/>
      <protection locked="0"/>
    </xf>
    <xf numFmtId="0" fontId="17" fillId="2" borderId="0" xfId="0" applyFont="1" applyFill="1" applyAlignment="1" applyProtection="1">
      <alignment vertical="center"/>
      <protection locked="0"/>
    </xf>
    <xf numFmtId="0" fontId="17" fillId="2" borderId="0" xfId="0" applyFont="1" applyFill="1" applyProtection="1">
      <protection locked="0"/>
    </xf>
    <xf numFmtId="0" fontId="7" fillId="2" borderId="0" xfId="0" applyFont="1" applyFill="1" applyAlignment="1" applyProtection="1">
      <alignment horizontal="left" vertical="center"/>
      <protection locked="0"/>
    </xf>
    <xf numFmtId="0" fontId="7" fillId="2" borderId="0" xfId="0" applyFont="1" applyFill="1" applyAlignment="1" applyProtection="1">
      <alignment horizontal="left"/>
      <protection locked="0"/>
    </xf>
    <xf numFmtId="0" fontId="37" fillId="2" borderId="0" xfId="0" applyFont="1" applyFill="1" applyProtection="1">
      <protection locked="0"/>
    </xf>
    <xf numFmtId="0" fontId="7" fillId="2" borderId="0" xfId="0" applyFont="1" applyFill="1" applyProtection="1">
      <protection hidden="1"/>
    </xf>
    <xf numFmtId="0" fontId="36" fillId="2" borderId="0" xfId="2" applyFont="1" applyFill="1" applyProtection="1">
      <protection hidden="1"/>
    </xf>
    <xf numFmtId="0" fontId="7" fillId="2" borderId="0" xfId="0" applyFont="1" applyFill="1" applyAlignment="1" applyProtection="1">
      <alignment vertical="center"/>
      <protection hidden="1"/>
    </xf>
    <xf numFmtId="0" fontId="30" fillId="2" borderId="19" xfId="0" applyFont="1" applyFill="1" applyBorder="1" applyAlignment="1" applyProtection="1">
      <alignment horizontal="left" vertical="center" wrapText="1"/>
      <protection hidden="1"/>
    </xf>
    <xf numFmtId="0" fontId="25" fillId="2" borderId="7" xfId="0" applyFont="1" applyFill="1" applyBorder="1" applyAlignment="1" applyProtection="1">
      <alignment horizontal="center" vertical="center" wrapText="1"/>
      <protection hidden="1"/>
    </xf>
    <xf numFmtId="0" fontId="26" fillId="2" borderId="7" xfId="0" applyFont="1" applyFill="1" applyBorder="1" applyAlignment="1" applyProtection="1">
      <alignment horizontal="center" vertical="center" wrapText="1"/>
      <protection hidden="1"/>
    </xf>
    <xf numFmtId="0" fontId="23" fillId="2" borderId="7" xfId="0" applyFont="1" applyFill="1" applyBorder="1" applyAlignment="1" applyProtection="1">
      <alignment horizontal="center" vertical="center" wrapText="1"/>
      <protection hidden="1"/>
    </xf>
    <xf numFmtId="0" fontId="26" fillId="2" borderId="8" xfId="0" applyFont="1" applyFill="1" applyBorder="1" applyAlignment="1" applyProtection="1">
      <alignment horizontal="center" vertical="center" wrapText="1"/>
      <protection hidden="1"/>
    </xf>
    <xf numFmtId="0" fontId="20" fillId="2" borderId="24" xfId="0" applyFont="1" applyFill="1" applyBorder="1" applyAlignment="1" applyProtection="1">
      <alignment horizontal="left" vertical="center"/>
      <protection hidden="1"/>
    </xf>
    <xf numFmtId="0" fontId="64" fillId="2" borderId="0" xfId="0" applyFont="1" applyFill="1" applyProtection="1">
      <protection hidden="1"/>
    </xf>
    <xf numFmtId="0" fontId="64" fillId="2" borderId="0" xfId="0" applyFont="1" applyFill="1" applyProtection="1">
      <protection locked="0"/>
    </xf>
    <xf numFmtId="0" fontId="64" fillId="2" borderId="0" xfId="0" applyFont="1" applyFill="1" applyAlignment="1" applyProtection="1">
      <alignment vertical="center"/>
      <protection locked="0"/>
    </xf>
    <xf numFmtId="0" fontId="64" fillId="2" borderId="0" xfId="0" applyFont="1" applyFill="1" applyAlignment="1" applyProtection="1">
      <alignment horizontal="center" vertical="center"/>
      <protection locked="0"/>
    </xf>
    <xf numFmtId="0" fontId="67" fillId="2" borderId="0" xfId="0" applyFont="1" applyFill="1" applyAlignment="1" applyProtection="1">
      <alignment vertical="center"/>
      <protection hidden="1"/>
    </xf>
    <xf numFmtId="0" fontId="65" fillId="2" borderId="0" xfId="0" applyFont="1" applyFill="1" applyAlignment="1" applyProtection="1">
      <alignment horizontal="left"/>
      <protection hidden="1"/>
    </xf>
    <xf numFmtId="0" fontId="64" fillId="2" borderId="0" xfId="0" applyFont="1" applyFill="1" applyAlignment="1" applyProtection="1">
      <alignment horizontal="right" vertical="center"/>
      <protection locked="0"/>
    </xf>
    <xf numFmtId="0" fontId="63" fillId="2" borderId="0" xfId="0" applyFont="1" applyFill="1" applyAlignment="1" applyProtection="1">
      <alignment horizontal="left" vertical="center"/>
      <protection locked="0"/>
    </xf>
    <xf numFmtId="0" fontId="10" fillId="0" borderId="0" xfId="2" applyAlignment="1" applyProtection="1">
      <alignment vertical="center"/>
      <protection locked="0"/>
    </xf>
    <xf numFmtId="0" fontId="68" fillId="0" borderId="0" xfId="2" applyFont="1" applyAlignment="1" applyProtection="1">
      <alignment vertical="center"/>
      <protection locked="0"/>
    </xf>
    <xf numFmtId="0" fontId="64" fillId="2" borderId="0" xfId="0" applyFont="1" applyFill="1" applyAlignment="1" applyProtection="1">
      <alignment horizontal="right"/>
      <protection hidden="1"/>
    </xf>
    <xf numFmtId="0" fontId="65" fillId="2" borderId="0" xfId="0" applyFont="1" applyFill="1" applyProtection="1">
      <protection hidden="1"/>
    </xf>
    <xf numFmtId="0" fontId="0" fillId="0" borderId="0" xfId="0" applyProtection="1">
      <protection locked="0"/>
    </xf>
    <xf numFmtId="0" fontId="53" fillId="0" borderId="0" xfId="0" applyFont="1" applyProtection="1">
      <protection locked="0"/>
    </xf>
    <xf numFmtId="0" fontId="15" fillId="0" borderId="0" xfId="0" applyFont="1" applyAlignment="1" applyProtection="1">
      <alignment vertical="center"/>
      <protection locked="0"/>
    </xf>
    <xf numFmtId="0" fontId="65" fillId="2" borderId="0" xfId="0" applyFont="1" applyFill="1" applyProtection="1">
      <protection locked="0"/>
    </xf>
    <xf numFmtId="0" fontId="11" fillId="0" borderId="0" xfId="0" applyFont="1" applyProtection="1">
      <protection locked="0"/>
    </xf>
    <xf numFmtId="0" fontId="12" fillId="2" borderId="0" xfId="0" applyFont="1" applyFill="1" applyAlignment="1" applyProtection="1">
      <alignment horizontal="left" vertical="center"/>
      <protection locked="0"/>
    </xf>
    <xf numFmtId="0" fontId="65" fillId="2" borderId="0" xfId="0" applyFont="1" applyFill="1" applyAlignment="1" applyProtection="1">
      <alignment vertical="center"/>
      <protection hidden="1"/>
    </xf>
    <xf numFmtId="0" fontId="63" fillId="2" borderId="0" xfId="0" applyFont="1" applyFill="1" applyProtection="1">
      <protection locked="0"/>
    </xf>
    <xf numFmtId="1" fontId="29" fillId="2" borderId="27" xfId="0" applyNumberFormat="1" applyFont="1" applyFill="1" applyBorder="1" applyAlignment="1" applyProtection="1">
      <alignment horizontal="center" vertical="center"/>
      <protection hidden="1"/>
    </xf>
    <xf numFmtId="1" fontId="29" fillId="2" borderId="44" xfId="0" applyNumberFormat="1" applyFont="1" applyFill="1" applyBorder="1" applyAlignment="1" applyProtection="1">
      <alignment horizontal="center"/>
      <protection hidden="1"/>
    </xf>
    <xf numFmtId="0" fontId="0" fillId="2" borderId="0" xfId="0" applyFill="1" applyAlignment="1" applyProtection="1">
      <alignment horizontal="left" vertical="center"/>
      <protection locked="0"/>
    </xf>
    <xf numFmtId="0" fontId="29" fillId="2" borderId="42" xfId="0" applyFont="1" applyFill="1" applyBorder="1" applyAlignment="1" applyProtection="1">
      <alignment horizontal="center" vertical="center"/>
      <protection hidden="1"/>
    </xf>
    <xf numFmtId="0" fontId="29" fillId="2" borderId="45" xfId="0" applyFont="1" applyFill="1" applyBorder="1" applyAlignment="1" applyProtection="1">
      <alignment horizontal="center" vertical="center"/>
      <protection hidden="1"/>
    </xf>
    <xf numFmtId="0" fontId="59" fillId="2" borderId="6" xfId="0" applyFont="1" applyFill="1" applyBorder="1" applyAlignment="1" applyProtection="1">
      <alignment horizontal="center" vertical="center"/>
      <protection hidden="1"/>
    </xf>
    <xf numFmtId="0" fontId="25" fillId="2" borderId="49" xfId="0" applyFont="1" applyFill="1" applyBorder="1" applyAlignment="1" applyProtection="1">
      <alignment horizontal="center" vertical="center" wrapText="1"/>
      <protection hidden="1"/>
    </xf>
    <xf numFmtId="0" fontId="23" fillId="2" borderId="27" xfId="0" applyFont="1" applyFill="1" applyBorder="1" applyAlignment="1" applyProtection="1">
      <alignment horizontal="center" vertical="center" wrapText="1"/>
      <protection hidden="1"/>
    </xf>
    <xf numFmtId="1" fontId="29" fillId="2" borderId="27" xfId="0" applyNumberFormat="1" applyFont="1" applyFill="1" applyBorder="1" applyAlignment="1" applyProtection="1">
      <alignment horizontal="center" vertical="center" wrapText="1"/>
      <protection hidden="1"/>
    </xf>
    <xf numFmtId="0" fontId="30" fillId="2" borderId="27" xfId="0" applyFont="1" applyFill="1" applyBorder="1" applyAlignment="1" applyProtection="1">
      <alignment horizontal="center" vertical="center" wrapText="1"/>
      <protection hidden="1"/>
    </xf>
    <xf numFmtId="1" fontId="17" fillId="2" borderId="27" xfId="0" applyNumberFormat="1" applyFont="1" applyFill="1" applyBorder="1" applyAlignment="1" applyProtection="1">
      <alignment horizontal="center" vertical="center" wrapText="1"/>
      <protection hidden="1"/>
    </xf>
    <xf numFmtId="0" fontId="81" fillId="2" borderId="3" xfId="2" applyFont="1" applyFill="1" applyBorder="1" applyAlignment="1" applyProtection="1">
      <alignment horizontal="center" vertical="center" wrapText="1"/>
      <protection hidden="1"/>
    </xf>
    <xf numFmtId="0" fontId="29" fillId="2" borderId="44" xfId="0" applyFont="1" applyFill="1" applyBorder="1" applyAlignment="1" applyProtection="1">
      <alignment horizontal="center" vertical="center"/>
      <protection hidden="1"/>
    </xf>
    <xf numFmtId="1" fontId="30" fillId="2" borderId="20" xfId="0" applyNumberFormat="1" applyFont="1" applyFill="1" applyBorder="1" applyAlignment="1" applyProtection="1">
      <alignment horizontal="center" vertical="center" wrapText="1"/>
      <protection hidden="1"/>
    </xf>
    <xf numFmtId="1" fontId="29" fillId="2" borderId="41" xfId="0" applyNumberFormat="1" applyFont="1" applyFill="1" applyBorder="1" applyAlignment="1" applyProtection="1">
      <alignment horizontal="center" vertical="center"/>
      <protection hidden="1"/>
    </xf>
    <xf numFmtId="1" fontId="29" fillId="2" borderId="40" xfId="0" applyNumberFormat="1" applyFont="1" applyFill="1" applyBorder="1" applyAlignment="1" applyProtection="1">
      <alignment horizontal="center" vertical="center"/>
      <protection hidden="1"/>
    </xf>
    <xf numFmtId="0" fontId="16" fillId="2" borderId="6" xfId="0" applyFont="1" applyFill="1" applyBorder="1" applyAlignment="1" applyProtection="1">
      <alignment horizontal="left" vertical="center" wrapText="1"/>
      <protection hidden="1"/>
    </xf>
    <xf numFmtId="0" fontId="29" fillId="2" borderId="7" xfId="0" applyFont="1" applyFill="1" applyBorder="1" applyAlignment="1" applyProtection="1">
      <alignment horizontal="center" vertical="center"/>
      <protection hidden="1"/>
    </xf>
    <xf numFmtId="1" fontId="8" fillId="2" borderId="49" xfId="0" applyNumberFormat="1" applyFont="1" applyFill="1" applyBorder="1" applyAlignment="1" applyProtection="1">
      <alignment horizontal="center" vertical="center" wrapText="1"/>
      <protection hidden="1"/>
    </xf>
    <xf numFmtId="0" fontId="40" fillId="2" borderId="6" xfId="0" applyFont="1" applyFill="1" applyBorder="1" applyAlignment="1" applyProtection="1">
      <alignment horizontal="left" vertical="center" wrapText="1"/>
      <protection hidden="1"/>
    </xf>
    <xf numFmtId="1" fontId="20" fillId="2" borderId="49" xfId="0" applyNumberFormat="1" applyFont="1" applyFill="1" applyBorder="1" applyAlignment="1" applyProtection="1">
      <alignment horizontal="center" vertical="center" wrapText="1"/>
      <protection hidden="1"/>
    </xf>
    <xf numFmtId="0" fontId="40" fillId="2" borderId="6" xfId="0" applyFont="1" applyFill="1" applyBorder="1" applyAlignment="1" applyProtection="1">
      <alignment horizontal="left" vertical="center"/>
      <protection hidden="1"/>
    </xf>
    <xf numFmtId="0" fontId="37" fillId="2" borderId="3" xfId="0" applyFont="1" applyFill="1" applyBorder="1" applyAlignment="1" applyProtection="1">
      <alignment horizontal="left" vertical="top" wrapText="1"/>
      <protection hidden="1"/>
    </xf>
    <xf numFmtId="1" fontId="8" fillId="2" borderId="20" xfId="0" applyNumberFormat="1" applyFont="1" applyFill="1" applyBorder="1" applyAlignment="1" applyProtection="1">
      <alignment horizontal="center" vertical="center"/>
      <protection hidden="1"/>
    </xf>
    <xf numFmtId="1" fontId="70" fillId="2" borderId="41" xfId="0" applyNumberFormat="1" applyFont="1" applyFill="1" applyBorder="1" applyAlignment="1" applyProtection="1">
      <alignment horizontal="center" vertical="center"/>
      <protection hidden="1"/>
    </xf>
    <xf numFmtId="0" fontId="59" fillId="2" borderId="6" xfId="0" applyFont="1" applyFill="1" applyBorder="1" applyAlignment="1" applyProtection="1">
      <alignment horizontal="left" vertical="center"/>
      <protection hidden="1"/>
    </xf>
    <xf numFmtId="0" fontId="29" fillId="2" borderId="43" xfId="0" applyFont="1" applyFill="1" applyBorder="1" applyAlignment="1" applyProtection="1">
      <alignment horizontal="center" vertical="center"/>
      <protection hidden="1"/>
    </xf>
    <xf numFmtId="1" fontId="49" fillId="2" borderId="40" xfId="0" applyNumberFormat="1" applyFont="1" applyFill="1" applyBorder="1" applyAlignment="1" applyProtection="1">
      <alignment horizontal="center" vertical="center" wrapText="1"/>
      <protection hidden="1"/>
    </xf>
    <xf numFmtId="0" fontId="8" fillId="2" borderId="45" xfId="0" applyFont="1" applyFill="1" applyBorder="1" applyAlignment="1" applyProtection="1">
      <alignment horizontal="center" vertical="center"/>
      <protection hidden="1"/>
    </xf>
    <xf numFmtId="1" fontId="49" fillId="2" borderId="41" xfId="0" applyNumberFormat="1" applyFont="1" applyFill="1" applyBorder="1" applyAlignment="1" applyProtection="1">
      <alignment horizontal="center" vertical="center" wrapText="1"/>
      <protection hidden="1"/>
    </xf>
    <xf numFmtId="1" fontId="50" fillId="2" borderId="16" xfId="0" applyNumberFormat="1" applyFont="1" applyFill="1" applyBorder="1" applyAlignment="1" applyProtection="1">
      <alignment horizontal="center" vertical="center"/>
      <protection hidden="1"/>
    </xf>
    <xf numFmtId="1" fontId="49" fillId="2" borderId="17" xfId="0" applyNumberFormat="1" applyFont="1" applyFill="1" applyBorder="1" applyAlignment="1" applyProtection="1">
      <alignment horizontal="center" vertical="center" wrapText="1"/>
      <protection hidden="1"/>
    </xf>
    <xf numFmtId="0" fontId="81" fillId="2" borderId="4" xfId="2" applyFont="1" applyFill="1" applyBorder="1" applyAlignment="1" applyProtection="1">
      <alignment horizontal="center" vertical="center" wrapText="1"/>
      <protection hidden="1"/>
    </xf>
    <xf numFmtId="0" fontId="16" fillId="2" borderId="43" xfId="0" applyFont="1" applyFill="1" applyBorder="1" applyAlignment="1" applyProtection="1">
      <alignment horizontal="center" vertical="center" wrapText="1"/>
      <protection hidden="1"/>
    </xf>
    <xf numFmtId="1" fontId="30" fillId="2" borderId="40" xfId="0" applyNumberFormat="1" applyFont="1" applyFill="1" applyBorder="1" applyAlignment="1" applyProtection="1">
      <alignment horizontal="center" vertical="center" wrapText="1"/>
      <protection hidden="1"/>
    </xf>
    <xf numFmtId="1" fontId="51" fillId="2" borderId="16" xfId="0" applyNumberFormat="1" applyFont="1" applyFill="1" applyBorder="1" applyAlignment="1" applyProtection="1">
      <alignment horizontal="center" vertical="center" wrapText="1"/>
      <protection hidden="1"/>
    </xf>
    <xf numFmtId="1" fontId="57" fillId="2" borderId="17" xfId="0" applyNumberFormat="1" applyFont="1" applyFill="1" applyBorder="1" applyAlignment="1" applyProtection="1">
      <alignment horizontal="center" vertical="top" wrapText="1"/>
      <protection hidden="1"/>
    </xf>
    <xf numFmtId="0" fontId="17" fillId="2" borderId="7" xfId="0" applyFont="1" applyFill="1" applyBorder="1" applyAlignment="1" applyProtection="1">
      <alignment horizontal="center" vertical="center"/>
      <protection hidden="1"/>
    </xf>
    <xf numFmtId="0" fontId="20" fillId="2" borderId="49" xfId="0" applyFont="1" applyFill="1" applyBorder="1" applyAlignment="1" applyProtection="1">
      <alignment horizontal="center" vertical="center" wrapText="1"/>
      <protection hidden="1"/>
    </xf>
    <xf numFmtId="0" fontId="8" fillId="2" borderId="44" xfId="0" applyFont="1" applyFill="1" applyBorder="1" applyAlignment="1" applyProtection="1">
      <alignment horizontal="center" vertical="center"/>
      <protection hidden="1"/>
    </xf>
    <xf numFmtId="0" fontId="20" fillId="2" borderId="20" xfId="0" applyFont="1" applyFill="1" applyBorder="1" applyAlignment="1" applyProtection="1">
      <alignment horizontal="center" vertical="center" wrapText="1"/>
      <protection hidden="1"/>
    </xf>
    <xf numFmtId="0" fontId="20" fillId="2" borderId="6" xfId="0" applyFont="1" applyFill="1" applyBorder="1" applyAlignment="1" applyProtection="1">
      <alignment horizontal="left" vertical="center" wrapText="1"/>
      <protection hidden="1"/>
    </xf>
    <xf numFmtId="0" fontId="8" fillId="2" borderId="7" xfId="0" applyFont="1" applyFill="1" applyBorder="1" applyAlignment="1" applyProtection="1">
      <alignment horizontal="center" vertical="center"/>
      <protection hidden="1"/>
    </xf>
    <xf numFmtId="0" fontId="30" fillId="2" borderId="10" xfId="0" applyFont="1" applyFill="1" applyBorder="1" applyAlignment="1" applyProtection="1">
      <alignment horizontal="center" vertical="center" wrapText="1"/>
      <protection hidden="1"/>
    </xf>
    <xf numFmtId="0" fontId="23" fillId="2" borderId="30" xfId="0" applyFont="1" applyFill="1" applyBorder="1" applyAlignment="1" applyProtection="1">
      <alignment horizontal="center" vertical="center" wrapText="1"/>
      <protection hidden="1"/>
    </xf>
    <xf numFmtId="0" fontId="27" fillId="2" borderId="48" xfId="0" applyFont="1" applyFill="1" applyBorder="1" applyAlignment="1" applyProtection="1">
      <alignment horizontal="center" vertical="center" wrapText="1"/>
      <protection hidden="1"/>
    </xf>
    <xf numFmtId="0" fontId="37" fillId="2" borderId="5" xfId="0" applyFont="1" applyFill="1" applyBorder="1" applyAlignment="1" applyProtection="1">
      <alignment horizontal="left" vertical="top" wrapText="1"/>
      <protection hidden="1"/>
    </xf>
    <xf numFmtId="0" fontId="23" fillId="2" borderId="44" xfId="0" applyFont="1" applyFill="1" applyBorder="1" applyAlignment="1" applyProtection="1">
      <alignment horizontal="center" vertical="center"/>
      <protection hidden="1"/>
    </xf>
    <xf numFmtId="0" fontId="37" fillId="2" borderId="39" xfId="0" applyFont="1" applyFill="1" applyBorder="1" applyAlignment="1" applyProtection="1">
      <alignment horizontal="left" vertical="top" wrapText="1"/>
      <protection hidden="1"/>
    </xf>
    <xf numFmtId="0" fontId="41" fillId="2" borderId="44" xfId="0" applyFont="1" applyFill="1" applyBorder="1" applyAlignment="1" applyProtection="1">
      <alignment horizontal="center" vertical="top"/>
      <protection hidden="1"/>
    </xf>
    <xf numFmtId="1" fontId="8" fillId="2" borderId="49" xfId="0" applyNumberFormat="1" applyFont="1" applyFill="1" applyBorder="1" applyAlignment="1" applyProtection="1">
      <alignment horizontal="center" vertical="center"/>
      <protection hidden="1"/>
    </xf>
    <xf numFmtId="0" fontId="63" fillId="2" borderId="0" xfId="0" quotePrefix="1" applyFont="1" applyFill="1" applyAlignment="1" applyProtection="1">
      <alignment horizontal="left" vertical="center"/>
      <protection hidden="1"/>
    </xf>
    <xf numFmtId="0" fontId="80" fillId="2" borderId="36" xfId="2" applyFont="1" applyFill="1" applyBorder="1" applyAlignment="1" applyProtection="1">
      <alignment horizontal="center" vertical="center" wrapText="1"/>
      <protection hidden="1"/>
    </xf>
    <xf numFmtId="0" fontId="81" fillId="2" borderId="21" xfId="2" applyFont="1" applyFill="1" applyBorder="1" applyAlignment="1" applyProtection="1">
      <alignment horizontal="center" vertical="center" wrapText="1"/>
      <protection hidden="1"/>
    </xf>
    <xf numFmtId="0" fontId="80" fillId="2" borderId="4" xfId="2" applyFont="1" applyFill="1" applyBorder="1" applyAlignment="1" applyProtection="1">
      <alignment horizontal="center" vertical="center" wrapText="1"/>
      <protection hidden="1"/>
    </xf>
    <xf numFmtId="0" fontId="80" fillId="2" borderId="5" xfId="2" applyFont="1" applyFill="1" applyBorder="1" applyAlignment="1" applyProtection="1">
      <alignment horizontal="center" vertical="center" wrapText="1"/>
      <protection hidden="1"/>
    </xf>
    <xf numFmtId="0" fontId="36" fillId="2" borderId="6" xfId="2" applyFont="1" applyFill="1" applyBorder="1" applyAlignment="1" applyProtection="1">
      <alignment horizontal="center" vertical="center" wrapText="1"/>
      <protection hidden="1"/>
    </xf>
    <xf numFmtId="0" fontId="77" fillId="2" borderId="6" xfId="2" applyFont="1" applyFill="1" applyBorder="1" applyAlignment="1" applyProtection="1">
      <alignment horizontal="center" vertical="center" wrapText="1"/>
      <protection hidden="1"/>
    </xf>
    <xf numFmtId="0" fontId="78" fillId="2" borderId="6" xfId="2" applyFont="1" applyFill="1" applyBorder="1" applyAlignment="1" applyProtection="1">
      <alignment vertical="center"/>
      <protection hidden="1"/>
    </xf>
    <xf numFmtId="0" fontId="78" fillId="2" borderId="25" xfId="2" applyFont="1" applyFill="1" applyBorder="1" applyAlignment="1" applyProtection="1">
      <alignment horizontal="center" vertical="center" wrapText="1"/>
      <protection hidden="1"/>
    </xf>
    <xf numFmtId="0" fontId="81" fillId="2" borderId="6" xfId="2" applyFont="1" applyFill="1" applyBorder="1" applyAlignment="1" applyProtection="1">
      <alignment horizontal="center" vertical="center" wrapText="1"/>
      <protection hidden="1"/>
    </xf>
    <xf numFmtId="0" fontId="81" fillId="2" borderId="5" xfId="2" applyFont="1" applyFill="1" applyBorder="1" applyAlignment="1" applyProtection="1">
      <alignment horizontal="center" vertical="center" wrapText="1"/>
      <protection hidden="1"/>
    </xf>
    <xf numFmtId="0" fontId="81" fillId="2" borderId="39" xfId="2" applyFont="1" applyFill="1" applyBorder="1" applyAlignment="1" applyProtection="1">
      <alignment horizontal="center" vertical="center" wrapText="1"/>
      <protection hidden="1"/>
    </xf>
    <xf numFmtId="0" fontId="10" fillId="2" borderId="21" xfId="2" applyFill="1" applyBorder="1" applyAlignment="1" applyProtection="1">
      <alignment horizontal="center" vertical="center" wrapText="1"/>
      <protection hidden="1"/>
    </xf>
    <xf numFmtId="164" fontId="81" fillId="2" borderId="6" xfId="2" applyNumberFormat="1" applyFont="1" applyFill="1" applyBorder="1" applyAlignment="1" applyProtection="1">
      <alignment horizontal="center" vertical="center" wrapText="1"/>
      <protection hidden="1"/>
    </xf>
    <xf numFmtId="0" fontId="81" fillId="2" borderId="36" xfId="2" applyFont="1" applyFill="1" applyBorder="1" applyAlignment="1" applyProtection="1">
      <alignment horizontal="center" vertical="center" wrapText="1"/>
      <protection hidden="1"/>
    </xf>
    <xf numFmtId="0" fontId="80" fillId="2" borderId="6" xfId="2" applyFont="1" applyFill="1" applyBorder="1" applyAlignment="1" applyProtection="1">
      <alignment horizontal="center" vertical="center" wrapText="1"/>
      <protection hidden="1"/>
    </xf>
    <xf numFmtId="0" fontId="79" fillId="2" borderId="36" xfId="2" applyFont="1" applyFill="1" applyBorder="1" applyAlignment="1" applyProtection="1">
      <alignment horizontal="center" vertical="center" wrapText="1"/>
      <protection hidden="1"/>
    </xf>
    <xf numFmtId="0" fontId="65" fillId="2" borderId="0" xfId="0" applyFont="1" applyFill="1" applyAlignment="1" applyProtection="1">
      <alignment vertical="center"/>
      <protection locked="0"/>
    </xf>
    <xf numFmtId="0" fontId="67" fillId="2" borderId="0" xfId="0" applyFont="1" applyFill="1" applyAlignment="1" applyProtection="1">
      <alignment horizontal="left" vertical="center"/>
      <protection locked="0"/>
    </xf>
    <xf numFmtId="0" fontId="27" fillId="2" borderId="0" xfId="0" applyFont="1" applyFill="1" applyAlignment="1" applyProtection="1">
      <alignment horizontal="center"/>
      <protection locked="0"/>
    </xf>
    <xf numFmtId="0" fontId="47" fillId="2" borderId="0" xfId="0" applyFont="1" applyFill="1" applyAlignment="1" applyProtection="1">
      <alignment horizontal="center"/>
      <protection locked="0"/>
    </xf>
    <xf numFmtId="0" fontId="8" fillId="2" borderId="0" xfId="0" applyFont="1" applyFill="1" applyAlignment="1" applyProtection="1">
      <alignment horizontal="center" vertical="center"/>
      <protection locked="0"/>
    </xf>
    <xf numFmtId="0" fontId="40" fillId="2" borderId="36" xfId="0" applyFont="1" applyFill="1" applyBorder="1" applyAlignment="1" applyProtection="1">
      <alignment horizontal="left" vertical="center"/>
      <protection hidden="1"/>
    </xf>
    <xf numFmtId="0" fontId="20" fillId="2" borderId="36" xfId="0" applyFont="1" applyFill="1" applyBorder="1" applyAlignment="1" applyProtection="1">
      <alignment horizontal="left" vertical="center" wrapText="1"/>
      <protection hidden="1"/>
    </xf>
    <xf numFmtId="0" fontId="20" fillId="2" borderId="37" xfId="0" applyFont="1" applyFill="1" applyBorder="1" applyAlignment="1" applyProtection="1">
      <alignment horizontal="left" vertical="center" wrapText="1"/>
      <protection hidden="1"/>
    </xf>
    <xf numFmtId="164" fontId="40" fillId="2" borderId="9" xfId="0" applyNumberFormat="1" applyFont="1" applyFill="1" applyBorder="1" applyAlignment="1" applyProtection="1">
      <alignment horizontal="center" vertical="center"/>
      <protection hidden="1"/>
    </xf>
    <xf numFmtId="0" fontId="58" fillId="2" borderId="32" xfId="0" applyFont="1" applyFill="1" applyBorder="1" applyAlignment="1" applyProtection="1">
      <alignment horizontal="center" vertical="center"/>
      <protection hidden="1"/>
    </xf>
    <xf numFmtId="1" fontId="73" fillId="2" borderId="0" xfId="0" applyNumberFormat="1" applyFont="1" applyFill="1" applyAlignment="1" applyProtection="1">
      <alignment horizontal="center" vertical="center"/>
      <protection hidden="1"/>
    </xf>
    <xf numFmtId="1" fontId="26" fillId="2" borderId="0" xfId="0" applyNumberFormat="1" applyFont="1" applyFill="1" applyAlignment="1" applyProtection="1">
      <alignment horizontal="center" vertical="center"/>
      <protection hidden="1"/>
    </xf>
    <xf numFmtId="0" fontId="15" fillId="0" borderId="0" xfId="0" applyFont="1" applyAlignment="1" applyProtection="1">
      <alignment horizontal="left" vertical="center"/>
      <protection locked="0"/>
    </xf>
    <xf numFmtId="0" fontId="72" fillId="0" borderId="14" xfId="0" applyFont="1" applyBorder="1" applyAlignment="1" applyProtection="1">
      <alignment horizontal="center" vertical="center"/>
      <protection hidden="1"/>
    </xf>
    <xf numFmtId="0" fontId="20" fillId="0" borderId="0" xfId="0" applyFont="1" applyAlignment="1" applyProtection="1">
      <alignment horizontal="left" vertical="center" wrapText="1"/>
      <protection hidden="1"/>
    </xf>
    <xf numFmtId="0" fontId="53" fillId="0" borderId="0" xfId="0" applyFont="1" applyAlignment="1" applyProtection="1">
      <alignment horizontal="left" vertical="center" wrapText="1"/>
      <protection hidden="1"/>
    </xf>
    <xf numFmtId="0" fontId="64" fillId="2" borderId="0" xfId="0" applyFont="1" applyFill="1" applyAlignment="1" applyProtection="1">
      <alignment horizontal="left" vertical="center"/>
      <protection locked="0"/>
    </xf>
    <xf numFmtId="0" fontId="0" fillId="0" borderId="0" xfId="0" quotePrefix="1" applyAlignment="1" applyProtection="1">
      <alignment horizontal="left"/>
      <protection hidden="1"/>
    </xf>
    <xf numFmtId="0" fontId="0" fillId="0" borderId="0" xfId="0" applyAlignment="1" applyProtection="1">
      <alignment horizontal="left"/>
      <protection hidden="1"/>
    </xf>
    <xf numFmtId="0" fontId="27" fillId="2" borderId="21" xfId="0" applyFont="1" applyFill="1" applyBorder="1" applyAlignment="1" applyProtection="1">
      <alignment horizontal="center" vertical="center" wrapText="1"/>
      <protection hidden="1"/>
    </xf>
    <xf numFmtId="0" fontId="27" fillId="2" borderId="16" xfId="0" applyFont="1" applyFill="1" applyBorder="1" applyAlignment="1" applyProtection="1">
      <alignment horizontal="center" vertical="center" wrapText="1"/>
      <protection hidden="1"/>
    </xf>
    <xf numFmtId="0" fontId="27" fillId="2" borderId="3" xfId="0" applyFont="1" applyFill="1" applyBorder="1" applyAlignment="1" applyProtection="1">
      <alignment horizontal="center" vertical="center" wrapText="1"/>
      <protection hidden="1"/>
    </xf>
    <xf numFmtId="0" fontId="27" fillId="2" borderId="27" xfId="0" applyFont="1" applyFill="1" applyBorder="1" applyAlignment="1" applyProtection="1">
      <alignment horizontal="center" vertical="center" wrapText="1"/>
      <protection hidden="1"/>
    </xf>
    <xf numFmtId="0" fontId="27" fillId="2" borderId="6" xfId="0" applyFont="1" applyFill="1" applyBorder="1" applyAlignment="1" applyProtection="1">
      <alignment horizontal="center"/>
      <protection hidden="1"/>
    </xf>
    <xf numFmtId="0" fontId="27" fillId="2" borderId="8" xfId="0" applyFont="1" applyFill="1" applyBorder="1" applyAlignment="1" applyProtection="1">
      <alignment horizontal="center"/>
      <protection hidden="1"/>
    </xf>
    <xf numFmtId="0" fontId="27" fillId="2" borderId="30" xfId="0" applyFont="1" applyFill="1" applyBorder="1" applyAlignment="1" applyProtection="1">
      <alignment horizontal="center"/>
      <protection hidden="1"/>
    </xf>
    <xf numFmtId="0" fontId="47" fillId="3" borderId="5" xfId="0" applyFont="1" applyFill="1" applyBorder="1" applyAlignment="1" applyProtection="1">
      <alignment horizontal="center" vertical="center"/>
      <protection locked="0"/>
    </xf>
    <xf numFmtId="0" fontId="47" fillId="3" borderId="29" xfId="0" applyFont="1" applyFill="1" applyBorder="1" applyAlignment="1" applyProtection="1">
      <alignment horizontal="center" vertical="center"/>
      <protection locked="0"/>
    </xf>
    <xf numFmtId="0" fontId="47" fillId="3" borderId="5" xfId="0" applyFont="1" applyFill="1" applyBorder="1" applyAlignment="1" applyProtection="1">
      <alignment horizontal="center"/>
      <protection locked="0"/>
    </xf>
    <xf numFmtId="0" fontId="47" fillId="3" borderId="29" xfId="0" applyFont="1" applyFill="1" applyBorder="1" applyAlignment="1" applyProtection="1">
      <alignment horizontal="center"/>
      <protection locked="0"/>
    </xf>
    <xf numFmtId="0" fontId="47" fillId="2" borderId="26" xfId="0" applyFont="1" applyFill="1" applyBorder="1" applyAlignment="1" applyProtection="1">
      <alignment horizontal="center"/>
      <protection locked="0"/>
    </xf>
    <xf numFmtId="0" fontId="47" fillId="2" borderId="29" xfId="0" applyFont="1" applyFill="1" applyBorder="1" applyAlignment="1" applyProtection="1">
      <alignment horizontal="center"/>
      <protection locked="0"/>
    </xf>
    <xf numFmtId="0" fontId="65" fillId="2" borderId="0" xfId="0" applyFont="1" applyFill="1" applyAlignment="1" applyProtection="1">
      <alignment horizontal="left"/>
      <protection locked="0"/>
    </xf>
    <xf numFmtId="0" fontId="20" fillId="2" borderId="21" xfId="0" applyFont="1" applyFill="1" applyBorder="1" applyAlignment="1" applyProtection="1">
      <alignment horizontal="left" vertical="center" wrapText="1"/>
      <protection hidden="1"/>
    </xf>
    <xf numFmtId="0" fontId="20" fillId="2" borderId="4" xfId="0" applyFont="1" applyFill="1" applyBorder="1" applyAlignment="1" applyProtection="1">
      <alignment horizontal="left" vertical="center" wrapText="1"/>
      <protection hidden="1"/>
    </xf>
    <xf numFmtId="164" fontId="40" fillId="2" borderId="51" xfId="0" applyNumberFormat="1" applyFont="1" applyFill="1" applyBorder="1" applyAlignment="1" applyProtection="1">
      <alignment horizontal="center" vertical="center"/>
      <protection hidden="1"/>
    </xf>
    <xf numFmtId="164" fontId="40" fillId="2" borderId="16" xfId="0" applyNumberFormat="1" applyFont="1" applyFill="1" applyBorder="1" applyAlignment="1" applyProtection="1">
      <alignment horizontal="center" vertical="center"/>
      <protection hidden="1"/>
    </xf>
    <xf numFmtId="164" fontId="40" fillId="2" borderId="50" xfId="0" applyNumberFormat="1" applyFont="1" applyFill="1" applyBorder="1" applyAlignment="1" applyProtection="1">
      <alignment horizontal="center" vertical="center"/>
      <protection hidden="1"/>
    </xf>
    <xf numFmtId="164" fontId="40" fillId="2" borderId="17" xfId="0" applyNumberFormat="1" applyFont="1" applyFill="1" applyBorder="1" applyAlignment="1" applyProtection="1">
      <alignment horizontal="center" vertical="center"/>
      <protection hidden="1"/>
    </xf>
    <xf numFmtId="0" fontId="20" fillId="2" borderId="51" xfId="0" applyFont="1" applyFill="1" applyBorder="1" applyAlignment="1" applyProtection="1">
      <alignment horizontal="left" vertical="center" wrapText="1"/>
      <protection hidden="1"/>
    </xf>
    <xf numFmtId="0" fontId="20" fillId="2" borderId="22" xfId="0" applyFont="1" applyFill="1" applyBorder="1" applyAlignment="1" applyProtection="1">
      <alignment horizontal="left" vertical="center" wrapText="1"/>
      <protection hidden="1"/>
    </xf>
    <xf numFmtId="0" fontId="20" fillId="2" borderId="50" xfId="0" applyFont="1" applyFill="1" applyBorder="1" applyAlignment="1" applyProtection="1">
      <alignment horizontal="left" vertical="center" wrapText="1"/>
      <protection hidden="1"/>
    </xf>
    <xf numFmtId="0" fontId="20" fillId="2" borderId="1" xfId="0" applyFont="1" applyFill="1" applyBorder="1" applyAlignment="1" applyProtection="1">
      <alignment horizontal="left" vertical="center" wrapText="1"/>
      <protection hidden="1"/>
    </xf>
    <xf numFmtId="0" fontId="8" fillId="2" borderId="38" xfId="0" applyFont="1" applyFill="1" applyBorder="1" applyAlignment="1" applyProtection="1">
      <alignment horizontal="center" vertical="center"/>
      <protection hidden="1"/>
    </xf>
    <xf numFmtId="0" fontId="8" fillId="2" borderId="52" xfId="0" applyFont="1" applyFill="1" applyBorder="1" applyAlignment="1" applyProtection="1">
      <alignment horizontal="center" vertical="center"/>
      <protection hidden="1"/>
    </xf>
    <xf numFmtId="0" fontId="8" fillId="2" borderId="53" xfId="0" applyFont="1" applyFill="1" applyBorder="1" applyAlignment="1" applyProtection="1">
      <alignment horizontal="center" vertical="center"/>
      <protection hidden="1"/>
    </xf>
    <xf numFmtId="1" fontId="8" fillId="2" borderId="26" xfId="0" applyNumberFormat="1" applyFont="1" applyFill="1" applyBorder="1" applyAlignment="1" applyProtection="1">
      <alignment horizontal="center" vertical="center"/>
      <protection hidden="1"/>
    </xf>
    <xf numFmtId="1" fontId="8" fillId="2" borderId="47" xfId="0" applyNumberFormat="1" applyFont="1" applyFill="1" applyBorder="1" applyAlignment="1" applyProtection="1">
      <alignment horizontal="center" vertical="center"/>
      <protection hidden="1"/>
    </xf>
    <xf numFmtId="1" fontId="8" fillId="2" borderId="31" xfId="0" applyNumberFormat="1" applyFont="1" applyFill="1" applyBorder="1" applyAlignment="1" applyProtection="1">
      <alignment horizontal="center" vertical="center"/>
      <protection hidden="1"/>
    </xf>
    <xf numFmtId="1" fontId="17" fillId="2" borderId="45" xfId="0" applyNumberFormat="1" applyFont="1" applyFill="1" applyBorder="1" applyAlignment="1" applyProtection="1">
      <alignment horizontal="center" vertical="center"/>
      <protection hidden="1"/>
    </xf>
    <xf numFmtId="1" fontId="17" fillId="2" borderId="42" xfId="0" applyNumberFormat="1" applyFont="1" applyFill="1" applyBorder="1" applyAlignment="1" applyProtection="1">
      <alignment horizontal="center" vertical="center"/>
      <protection hidden="1"/>
    </xf>
    <xf numFmtId="1" fontId="17" fillId="2" borderId="50" xfId="0" applyNumberFormat="1" applyFont="1" applyFill="1" applyBorder="1" applyAlignment="1" applyProtection="1">
      <alignment horizontal="center" vertical="center"/>
      <protection hidden="1"/>
    </xf>
    <xf numFmtId="1" fontId="8" fillId="2" borderId="45" xfId="0" applyNumberFormat="1" applyFont="1" applyFill="1" applyBorder="1" applyAlignment="1" applyProtection="1">
      <alignment horizontal="center" vertical="center"/>
      <protection hidden="1"/>
    </xf>
    <xf numFmtId="1" fontId="8" fillId="2" borderId="42" xfId="0" applyNumberFormat="1" applyFont="1" applyFill="1" applyBorder="1" applyAlignment="1" applyProtection="1">
      <alignment horizontal="center" vertical="center"/>
      <protection hidden="1"/>
    </xf>
    <xf numFmtId="1" fontId="8" fillId="2" borderId="50" xfId="0" applyNumberFormat="1" applyFont="1" applyFill="1" applyBorder="1" applyAlignment="1" applyProtection="1">
      <alignment horizontal="center" vertical="center"/>
      <protection hidden="1"/>
    </xf>
    <xf numFmtId="0" fontId="16" fillId="2" borderId="45" xfId="0" applyFont="1" applyFill="1" applyBorder="1" applyAlignment="1" applyProtection="1">
      <alignment horizontal="center" vertical="center" wrapText="1"/>
      <protection hidden="1"/>
    </xf>
    <xf numFmtId="0" fontId="16" fillId="2" borderId="42" xfId="0" applyFont="1" applyFill="1" applyBorder="1" applyAlignment="1" applyProtection="1">
      <alignment horizontal="center" vertical="center" wrapText="1"/>
      <protection hidden="1"/>
    </xf>
    <xf numFmtId="0" fontId="16" fillId="2" borderId="50" xfId="0" applyFont="1" applyFill="1" applyBorder="1" applyAlignment="1" applyProtection="1">
      <alignment horizontal="center" vertical="center" wrapText="1"/>
      <protection hidden="1"/>
    </xf>
    <xf numFmtId="0" fontId="40" fillId="2" borderId="45" xfId="0" applyFont="1" applyFill="1" applyBorder="1" applyAlignment="1" applyProtection="1">
      <alignment horizontal="center" vertical="center" wrapText="1"/>
      <protection hidden="1"/>
    </xf>
    <xf numFmtId="0" fontId="40" fillId="2" borderId="42" xfId="0" applyFont="1" applyFill="1" applyBorder="1" applyAlignment="1" applyProtection="1">
      <alignment horizontal="center" vertical="center" wrapText="1"/>
      <protection hidden="1"/>
    </xf>
    <xf numFmtId="0" fontId="40" fillId="2" borderId="50" xfId="0" applyFont="1" applyFill="1" applyBorder="1" applyAlignment="1" applyProtection="1">
      <alignment horizontal="center" vertical="center" wrapText="1"/>
      <protection hidden="1"/>
    </xf>
    <xf numFmtId="0" fontId="12" fillId="2" borderId="11" xfId="0" applyFont="1" applyFill="1" applyBorder="1" applyAlignment="1" applyProtection="1">
      <alignment horizontal="center" vertical="center" wrapText="1"/>
      <protection hidden="1"/>
    </xf>
    <xf numFmtId="0" fontId="12" fillId="2" borderId="15" xfId="0" applyFont="1" applyFill="1" applyBorder="1" applyAlignment="1" applyProtection="1">
      <alignment horizontal="center" vertical="center" wrapText="1"/>
      <protection hidden="1"/>
    </xf>
    <xf numFmtId="0" fontId="12" fillId="2" borderId="30" xfId="0" applyFont="1" applyFill="1" applyBorder="1" applyAlignment="1" applyProtection="1">
      <alignment horizontal="center" vertical="center" wrapText="1"/>
      <protection hidden="1"/>
    </xf>
    <xf numFmtId="0" fontId="27" fillId="2" borderId="11" xfId="0" applyFont="1" applyFill="1" applyBorder="1" applyAlignment="1" applyProtection="1">
      <alignment horizontal="center" vertical="center" wrapText="1"/>
      <protection hidden="1"/>
    </xf>
    <xf numFmtId="0" fontId="27" fillId="2" borderId="12" xfId="0" applyFont="1" applyFill="1" applyBorder="1" applyAlignment="1" applyProtection="1">
      <alignment horizontal="center" vertical="center" wrapText="1"/>
      <protection hidden="1"/>
    </xf>
    <xf numFmtId="0" fontId="81" fillId="2" borderId="16" xfId="2" applyFont="1" applyFill="1" applyBorder="1" applyAlignment="1" applyProtection="1">
      <alignment horizontal="center" vertical="center" wrapText="1"/>
      <protection hidden="1"/>
    </xf>
    <xf numFmtId="0" fontId="81" fillId="2" borderId="33" xfId="2" applyFont="1" applyFill="1" applyBorder="1" applyAlignment="1" applyProtection="1">
      <alignment horizontal="center" vertical="center" wrapText="1"/>
      <protection hidden="1"/>
    </xf>
    <xf numFmtId="0" fontId="40" fillId="2" borderId="5" xfId="0" applyFont="1" applyFill="1" applyBorder="1" applyAlignment="1" applyProtection="1">
      <alignment horizontal="left" vertical="center" wrapText="1"/>
      <protection hidden="1"/>
    </xf>
    <xf numFmtId="0" fontId="40" fillId="2" borderId="39" xfId="0" applyFont="1" applyFill="1" applyBorder="1" applyAlignment="1" applyProtection="1">
      <alignment horizontal="left" vertical="center" wrapText="1"/>
      <protection hidden="1"/>
    </xf>
    <xf numFmtId="0" fontId="29" fillId="2" borderId="45" xfId="0" applyFont="1" applyFill="1" applyBorder="1" applyAlignment="1" applyProtection="1">
      <alignment horizontal="center" vertical="center"/>
      <protection hidden="1"/>
    </xf>
    <xf numFmtId="0" fontId="29" fillId="2" borderId="43" xfId="0" applyFont="1" applyFill="1" applyBorder="1" applyAlignment="1" applyProtection="1">
      <alignment horizontal="center" vertical="center"/>
      <protection hidden="1"/>
    </xf>
    <xf numFmtId="0" fontId="40" fillId="2" borderId="41" xfId="0" applyFont="1" applyFill="1" applyBorder="1" applyAlignment="1" applyProtection="1">
      <alignment horizontal="center" vertical="center" wrapText="1"/>
      <protection hidden="1"/>
    </xf>
    <xf numFmtId="0" fontId="40" fillId="2" borderId="40" xfId="0" applyFont="1" applyFill="1" applyBorder="1" applyAlignment="1" applyProtection="1">
      <alignment horizontal="center" vertical="center" wrapText="1"/>
      <protection hidden="1"/>
    </xf>
    <xf numFmtId="0" fontId="20" fillId="2" borderId="45" xfId="0" applyFont="1" applyFill="1" applyBorder="1" applyAlignment="1" applyProtection="1">
      <alignment horizontal="left" vertical="center" wrapText="1"/>
      <protection hidden="1"/>
    </xf>
    <xf numFmtId="0" fontId="20" fillId="2" borderId="29" xfId="0" applyFont="1" applyFill="1" applyBorder="1" applyAlignment="1" applyProtection="1">
      <alignment horizontal="left" vertical="center" wrapText="1"/>
      <protection hidden="1"/>
    </xf>
    <xf numFmtId="0" fontId="20" fillId="2" borderId="43" xfId="0" applyFont="1" applyFill="1" applyBorder="1" applyAlignment="1" applyProtection="1">
      <alignment horizontal="left" vertical="center" wrapText="1"/>
      <protection hidden="1"/>
    </xf>
    <xf numFmtId="0" fontId="20" fillId="2" borderId="35" xfId="0" applyFont="1" applyFill="1" applyBorder="1" applyAlignment="1" applyProtection="1">
      <alignment horizontal="left" vertical="center" wrapText="1"/>
      <protection hidden="1"/>
    </xf>
    <xf numFmtId="0" fontId="20" fillId="2" borderId="44" xfId="0" applyFont="1" applyFill="1" applyBorder="1" applyAlignment="1" applyProtection="1">
      <alignment horizontal="left" vertical="center" wrapText="1"/>
      <protection hidden="1"/>
    </xf>
    <xf numFmtId="0" fontId="20" fillId="2" borderId="34" xfId="0" applyFont="1" applyFill="1" applyBorder="1" applyAlignment="1" applyProtection="1">
      <alignment horizontal="left" vertical="center" wrapText="1"/>
      <protection hidden="1"/>
    </xf>
    <xf numFmtId="0" fontId="42" fillId="2" borderId="5" xfId="0" applyFont="1" applyFill="1" applyBorder="1" applyAlignment="1" applyProtection="1">
      <alignment horizontal="left" vertical="center"/>
      <protection hidden="1"/>
    </xf>
    <xf numFmtId="0" fontId="42" fillId="2" borderId="39" xfId="0" applyFont="1" applyFill="1" applyBorder="1" applyAlignment="1" applyProtection="1">
      <alignment horizontal="left" vertical="center"/>
      <protection hidden="1"/>
    </xf>
    <xf numFmtId="0" fontId="17" fillId="2" borderId="45" xfId="0" applyFont="1" applyFill="1" applyBorder="1" applyAlignment="1" applyProtection="1">
      <alignment horizontal="center" vertical="center"/>
      <protection hidden="1"/>
    </xf>
    <xf numFmtId="0" fontId="17" fillId="2" borderId="43" xfId="0" applyFont="1" applyFill="1" applyBorder="1" applyAlignment="1" applyProtection="1">
      <alignment horizontal="center" vertical="center"/>
      <protection hidden="1"/>
    </xf>
    <xf numFmtId="1" fontId="17" fillId="2" borderId="41" xfId="0" applyNumberFormat="1" applyFont="1" applyFill="1" applyBorder="1" applyAlignment="1" applyProtection="1">
      <alignment horizontal="center" vertical="center"/>
      <protection hidden="1"/>
    </xf>
    <xf numFmtId="1" fontId="17" fillId="2" borderId="40" xfId="0" applyNumberFormat="1" applyFont="1" applyFill="1" applyBorder="1" applyAlignment="1" applyProtection="1">
      <alignment horizontal="center" vertical="center"/>
      <protection hidden="1"/>
    </xf>
    <xf numFmtId="0" fontId="13" fillId="2" borderId="45" xfId="0" applyFont="1" applyFill="1" applyBorder="1" applyAlignment="1" applyProtection="1">
      <alignment horizontal="left" vertical="center" wrapText="1"/>
      <protection hidden="1"/>
    </xf>
    <xf numFmtId="0" fontId="13" fillId="2" borderId="29" xfId="0" applyFont="1" applyFill="1" applyBorder="1" applyAlignment="1" applyProtection="1">
      <alignment horizontal="left" vertical="center" wrapText="1"/>
      <protection hidden="1"/>
    </xf>
    <xf numFmtId="0" fontId="13" fillId="2" borderId="43" xfId="0" applyFont="1" applyFill="1" applyBorder="1" applyAlignment="1" applyProtection="1">
      <alignment horizontal="left" vertical="center" wrapText="1"/>
      <protection hidden="1"/>
    </xf>
    <xf numFmtId="0" fontId="13" fillId="2" borderId="35" xfId="0" applyFont="1" applyFill="1" applyBorder="1" applyAlignment="1" applyProtection="1">
      <alignment horizontal="left" vertical="center" wrapText="1"/>
      <protection hidden="1"/>
    </xf>
    <xf numFmtId="0" fontId="20" fillId="2" borderId="7" xfId="0" applyFont="1" applyFill="1" applyBorder="1" applyAlignment="1" applyProtection="1">
      <alignment horizontal="left" vertical="center" wrapText="1"/>
      <protection hidden="1"/>
    </xf>
    <xf numFmtId="0" fontId="20" fillId="2" borderId="8" xfId="0" applyFont="1" applyFill="1" applyBorder="1" applyAlignment="1" applyProtection="1">
      <alignment horizontal="left" vertical="center" wrapText="1"/>
      <protection hidden="1"/>
    </xf>
    <xf numFmtId="0" fontId="40" fillId="2" borderId="21" xfId="0" applyFont="1" applyFill="1" applyBorder="1" applyAlignment="1" applyProtection="1">
      <alignment horizontal="left" vertical="center"/>
      <protection hidden="1"/>
    </xf>
    <xf numFmtId="0" fontId="40" fillId="2" borderId="3" xfId="0" applyFont="1" applyFill="1" applyBorder="1" applyAlignment="1" applyProtection="1">
      <alignment horizontal="left" vertical="center"/>
      <protection hidden="1"/>
    </xf>
    <xf numFmtId="0" fontId="40" fillId="2" borderId="4" xfId="0" applyFont="1" applyFill="1" applyBorder="1" applyAlignment="1" applyProtection="1">
      <alignment horizontal="left" vertical="center"/>
      <protection hidden="1"/>
    </xf>
    <xf numFmtId="0" fontId="8" fillId="2" borderId="51" xfId="0" applyFont="1" applyFill="1" applyBorder="1" applyAlignment="1" applyProtection="1">
      <alignment horizontal="left" vertical="center"/>
      <protection hidden="1"/>
    </xf>
    <xf numFmtId="0" fontId="8" fillId="2" borderId="42" xfId="0" applyFont="1" applyFill="1" applyBorder="1" applyAlignment="1" applyProtection="1">
      <alignment horizontal="left" vertical="center"/>
      <protection hidden="1"/>
    </xf>
    <xf numFmtId="0" fontId="8" fillId="2" borderId="50" xfId="0" applyFont="1" applyFill="1" applyBorder="1" applyAlignment="1" applyProtection="1">
      <alignment horizontal="left" vertical="center"/>
      <protection hidden="1"/>
    </xf>
    <xf numFmtId="1" fontId="52" fillId="2" borderId="16" xfId="0" applyNumberFormat="1" applyFont="1" applyFill="1" applyBorder="1" applyAlignment="1" applyProtection="1">
      <alignment horizontal="left" vertical="center" wrapText="1"/>
      <protection hidden="1"/>
    </xf>
    <xf numFmtId="1" fontId="52" fillId="2" borderId="27" xfId="0" applyNumberFormat="1" applyFont="1" applyFill="1" applyBorder="1" applyAlignment="1" applyProtection="1">
      <alignment horizontal="left" vertical="center" wrapText="1"/>
      <protection hidden="1"/>
    </xf>
    <xf numFmtId="1" fontId="52" fillId="2" borderId="17" xfId="0" applyNumberFormat="1" applyFont="1" applyFill="1" applyBorder="1" applyAlignment="1" applyProtection="1">
      <alignment horizontal="left" vertical="center" wrapText="1"/>
      <protection hidden="1"/>
    </xf>
    <xf numFmtId="0" fontId="31" fillId="2" borderId="51" xfId="0" applyFont="1" applyFill="1" applyBorder="1" applyAlignment="1" applyProtection="1">
      <alignment horizontal="left" vertical="center" wrapText="1"/>
      <protection hidden="1"/>
    </xf>
    <xf numFmtId="0" fontId="31" fillId="2" borderId="22" xfId="0" applyFont="1" applyFill="1" applyBorder="1" applyAlignment="1" applyProtection="1">
      <alignment horizontal="left" vertical="center" wrapText="1"/>
      <protection hidden="1"/>
    </xf>
    <xf numFmtId="0" fontId="31" fillId="2" borderId="42" xfId="0" applyFont="1" applyFill="1" applyBorder="1" applyAlignment="1" applyProtection="1">
      <alignment horizontal="left" vertical="center" wrapText="1"/>
      <protection hidden="1"/>
    </xf>
    <xf numFmtId="0" fontId="31" fillId="2" borderId="28" xfId="0" applyFont="1" applyFill="1" applyBorder="1" applyAlignment="1" applyProtection="1">
      <alignment horizontal="left" vertical="center" wrapText="1"/>
      <protection hidden="1"/>
    </xf>
    <xf numFmtId="0" fontId="31" fillId="2" borderId="50" xfId="0" applyFont="1" applyFill="1" applyBorder="1" applyAlignment="1" applyProtection="1">
      <alignment horizontal="left" vertical="center" wrapText="1"/>
      <protection hidden="1"/>
    </xf>
    <xf numFmtId="0" fontId="31" fillId="2" borderId="1" xfId="0" applyFont="1" applyFill="1" applyBorder="1" applyAlignment="1" applyProtection="1">
      <alignment horizontal="left" vertical="center" wrapText="1"/>
      <protection hidden="1"/>
    </xf>
    <xf numFmtId="0" fontId="81" fillId="2" borderId="3" xfId="2" applyFont="1" applyFill="1" applyBorder="1" applyAlignment="1" applyProtection="1">
      <alignment horizontal="center" vertical="center" wrapText="1"/>
      <protection hidden="1"/>
    </xf>
    <xf numFmtId="0" fontId="81" fillId="2" borderId="4" xfId="2" applyFont="1" applyFill="1" applyBorder="1" applyAlignment="1" applyProtection="1">
      <alignment horizontal="center" vertical="center" wrapText="1"/>
      <protection hidden="1"/>
    </xf>
    <xf numFmtId="0" fontId="27" fillId="2" borderId="4" xfId="0" applyFont="1" applyFill="1" applyBorder="1" applyAlignment="1" applyProtection="1">
      <alignment horizontal="center" vertical="center" wrapText="1"/>
      <protection hidden="1"/>
    </xf>
    <xf numFmtId="0" fontId="27" fillId="2" borderId="17" xfId="0" applyFont="1" applyFill="1" applyBorder="1" applyAlignment="1" applyProtection="1">
      <alignment horizontal="center" vertical="center" wrapText="1"/>
      <protection hidden="1"/>
    </xf>
    <xf numFmtId="0" fontId="47" fillId="2" borderId="5" xfId="0" applyFont="1" applyFill="1" applyBorder="1" applyAlignment="1" applyProtection="1">
      <alignment horizontal="center" vertical="center"/>
      <protection hidden="1"/>
    </xf>
    <xf numFmtId="0" fontId="47" fillId="2" borderId="29" xfId="0" applyFont="1" applyFill="1" applyBorder="1" applyAlignment="1" applyProtection="1">
      <alignment horizontal="center" vertical="center"/>
      <protection hidden="1"/>
    </xf>
    <xf numFmtId="0" fontId="64" fillId="2" borderId="0" xfId="0" applyFont="1" applyFill="1" applyAlignment="1" applyProtection="1">
      <alignment horizontal="right" vertical="center"/>
      <protection hidden="1"/>
    </xf>
    <xf numFmtId="0" fontId="68" fillId="2" borderId="0" xfId="2" applyFont="1" applyFill="1" applyBorder="1" applyAlignment="1" applyProtection="1">
      <alignment horizontal="left" vertical="center"/>
      <protection hidden="1"/>
    </xf>
    <xf numFmtId="0" fontId="67" fillId="2" borderId="0" xfId="0" applyFont="1" applyFill="1" applyAlignment="1" applyProtection="1">
      <alignment horizontal="left" vertical="center"/>
      <protection hidden="1"/>
    </xf>
    <xf numFmtId="0" fontId="75" fillId="2" borderId="0" xfId="0" applyFont="1" applyFill="1" applyAlignment="1" applyProtection="1">
      <alignment horizontal="center" vertical="center"/>
      <protection hidden="1"/>
    </xf>
    <xf numFmtId="1" fontId="61" fillId="2" borderId="0" xfId="0" applyNumberFormat="1" applyFont="1" applyFill="1" applyAlignment="1" applyProtection="1">
      <alignment horizontal="center" vertical="center"/>
      <protection hidden="1"/>
    </xf>
    <xf numFmtId="1" fontId="54" fillId="2" borderId="0" xfId="0" applyNumberFormat="1" applyFont="1" applyFill="1" applyAlignment="1" applyProtection="1">
      <alignment horizontal="center" vertical="center"/>
      <protection hidden="1"/>
    </xf>
    <xf numFmtId="0" fontId="63" fillId="2" borderId="14" xfId="0" applyFont="1" applyFill="1" applyBorder="1" applyAlignment="1" applyProtection="1">
      <alignment horizontal="left" vertical="center"/>
      <protection locked="0"/>
    </xf>
    <xf numFmtId="0" fontId="16" fillId="2" borderId="44" xfId="0" applyFont="1" applyFill="1" applyBorder="1" applyAlignment="1" applyProtection="1">
      <alignment horizontal="left" vertical="top" wrapText="1"/>
      <protection hidden="1"/>
    </xf>
    <xf numFmtId="0" fontId="16" fillId="2" borderId="34" xfId="0" applyFont="1" applyFill="1" applyBorder="1" applyAlignment="1" applyProtection="1">
      <alignment horizontal="left" vertical="top" wrapText="1"/>
      <protection hidden="1"/>
    </xf>
    <xf numFmtId="0" fontId="47" fillId="2" borderId="5" xfId="0" applyFont="1" applyFill="1" applyBorder="1" applyAlignment="1" applyProtection="1">
      <alignment horizontal="center"/>
      <protection hidden="1"/>
    </xf>
    <xf numFmtId="0" fontId="47" fillId="2" borderId="29" xfId="0" applyFont="1" applyFill="1" applyBorder="1" applyAlignment="1" applyProtection="1">
      <alignment horizontal="center"/>
      <protection hidden="1"/>
    </xf>
    <xf numFmtId="0" fontId="47" fillId="2" borderId="26" xfId="0" applyFont="1" applyFill="1" applyBorder="1" applyAlignment="1" applyProtection="1">
      <alignment horizontal="center"/>
      <protection hidden="1"/>
    </xf>
    <xf numFmtId="9" fontId="47" fillId="2" borderId="4" xfId="3" applyFont="1" applyFill="1" applyBorder="1" applyAlignment="1" applyProtection="1">
      <alignment horizontal="center" vertical="center"/>
      <protection hidden="1"/>
    </xf>
    <xf numFmtId="9" fontId="47" fillId="2" borderId="1" xfId="3" applyFont="1" applyFill="1" applyBorder="1" applyAlignment="1" applyProtection="1">
      <alignment horizontal="center" vertical="center"/>
      <protection hidden="1"/>
    </xf>
    <xf numFmtId="9" fontId="47" fillId="2" borderId="4" xfId="3" applyFont="1" applyFill="1" applyBorder="1" applyAlignment="1" applyProtection="1">
      <alignment horizontal="center"/>
      <protection hidden="1"/>
    </xf>
    <xf numFmtId="9" fontId="47" fillId="2" borderId="1" xfId="3" applyFont="1" applyFill="1" applyBorder="1" applyAlignment="1" applyProtection="1">
      <alignment horizontal="center"/>
      <protection hidden="1"/>
    </xf>
    <xf numFmtId="9" fontId="47" fillId="2" borderId="31" xfId="0" applyNumberFormat="1" applyFont="1" applyFill="1" applyBorder="1" applyAlignment="1" applyProtection="1">
      <alignment horizontal="center"/>
      <protection hidden="1"/>
    </xf>
    <xf numFmtId="0" fontId="47" fillId="2" borderId="1" xfId="0" applyFont="1" applyFill="1" applyBorder="1" applyAlignment="1" applyProtection="1">
      <alignment horizontal="center"/>
      <protection hidden="1"/>
    </xf>
    <xf numFmtId="0" fontId="60" fillId="2" borderId="6" xfId="0" applyFont="1" applyFill="1" applyBorder="1" applyAlignment="1" applyProtection="1">
      <alignment horizontal="center" vertical="center" wrapText="1"/>
      <protection hidden="1"/>
    </xf>
    <xf numFmtId="0" fontId="60" fillId="2" borderId="7" xfId="0" applyFont="1" applyFill="1" applyBorder="1" applyAlignment="1" applyProtection="1">
      <alignment horizontal="center" vertical="center" wrapText="1"/>
      <protection hidden="1"/>
    </xf>
    <xf numFmtId="0" fontId="60" fillId="2" borderId="8" xfId="0" applyFont="1" applyFill="1" applyBorder="1" applyAlignment="1" applyProtection="1">
      <alignment horizontal="center" vertical="center" wrapText="1"/>
      <protection hidden="1"/>
    </xf>
    <xf numFmtId="0" fontId="17" fillId="2" borderId="7" xfId="0" applyFont="1" applyFill="1" applyBorder="1" applyAlignment="1" applyProtection="1">
      <alignment vertical="center" wrapText="1"/>
      <protection hidden="1"/>
    </xf>
    <xf numFmtId="0" fontId="17" fillId="2" borderId="8" xfId="0" applyFont="1" applyFill="1" applyBorder="1" applyAlignment="1" applyProtection="1">
      <alignment vertical="center" wrapText="1"/>
      <protection hidden="1"/>
    </xf>
    <xf numFmtId="0" fontId="17" fillId="2" borderId="7" xfId="0" applyFont="1" applyFill="1" applyBorder="1" applyAlignment="1" applyProtection="1">
      <alignment horizontal="left" vertical="center" wrapText="1"/>
      <protection hidden="1"/>
    </xf>
    <xf numFmtId="0" fontId="17" fillId="2" borderId="8" xfId="0" applyFont="1" applyFill="1" applyBorder="1" applyAlignment="1" applyProtection="1">
      <alignment horizontal="left" vertical="center" wrapText="1"/>
      <protection hidden="1"/>
    </xf>
    <xf numFmtId="0" fontId="16" fillId="2" borderId="7" xfId="0" applyFont="1" applyFill="1" applyBorder="1" applyAlignment="1" applyProtection="1">
      <alignment horizontal="left" vertical="center" wrapText="1"/>
      <protection hidden="1"/>
    </xf>
    <xf numFmtId="0" fontId="16" fillId="2" borderId="8" xfId="0" applyFont="1" applyFill="1" applyBorder="1" applyAlignment="1" applyProtection="1">
      <alignment horizontal="left" vertical="center" wrapText="1"/>
      <protection hidden="1"/>
    </xf>
    <xf numFmtId="0" fontId="40" fillId="2" borderId="5" xfId="0" applyFont="1" applyFill="1" applyBorder="1" applyAlignment="1" applyProtection="1">
      <alignment horizontal="left" vertical="center"/>
      <protection hidden="1"/>
    </xf>
    <xf numFmtId="0" fontId="40" fillId="2" borderId="39" xfId="0" applyFont="1" applyFill="1" applyBorder="1" applyAlignment="1" applyProtection="1">
      <alignment horizontal="left" vertical="center"/>
      <protection hidden="1"/>
    </xf>
    <xf numFmtId="0" fontId="29" fillId="2" borderId="42" xfId="0" applyFont="1" applyFill="1" applyBorder="1" applyAlignment="1" applyProtection="1">
      <alignment horizontal="center" vertical="center"/>
      <protection hidden="1"/>
    </xf>
    <xf numFmtId="0" fontId="17" fillId="2" borderId="45" xfId="0" applyFont="1" applyFill="1" applyBorder="1" applyAlignment="1" applyProtection="1">
      <alignment horizontal="left" vertical="center" wrapText="1"/>
      <protection hidden="1"/>
    </xf>
    <xf numFmtId="0" fontId="16" fillId="2" borderId="45" xfId="0" applyFont="1" applyFill="1" applyBorder="1" applyAlignment="1" applyProtection="1">
      <alignment horizontal="left" vertical="center" wrapText="1"/>
      <protection hidden="1"/>
    </xf>
    <xf numFmtId="0" fontId="16" fillId="2" borderId="29" xfId="0" applyFont="1" applyFill="1" applyBorder="1" applyAlignment="1" applyProtection="1">
      <alignment horizontal="left" vertical="center" wrapText="1"/>
      <protection hidden="1"/>
    </xf>
    <xf numFmtId="0" fontId="16" fillId="2" borderId="42" xfId="0" applyFont="1" applyFill="1" applyBorder="1" applyAlignment="1" applyProtection="1">
      <alignment horizontal="left" vertical="center" wrapText="1"/>
      <protection hidden="1"/>
    </xf>
    <xf numFmtId="0" fontId="16" fillId="2" borderId="28" xfId="0" applyFont="1" applyFill="1" applyBorder="1" applyAlignment="1" applyProtection="1">
      <alignment horizontal="left" vertical="center" wrapText="1"/>
      <protection hidden="1"/>
    </xf>
    <xf numFmtId="0" fontId="16" fillId="2" borderId="43" xfId="0" applyFont="1" applyFill="1" applyBorder="1" applyAlignment="1" applyProtection="1">
      <alignment horizontal="left" vertical="center" wrapText="1"/>
      <protection hidden="1"/>
    </xf>
    <xf numFmtId="0" fontId="16" fillId="2" borderId="35" xfId="0" applyFont="1" applyFill="1" applyBorder="1" applyAlignment="1" applyProtection="1">
      <alignment horizontal="left" vertical="center" wrapText="1"/>
      <protection hidden="1"/>
    </xf>
    <xf numFmtId="0" fontId="78" fillId="2" borderId="26" xfId="2" applyFont="1" applyFill="1" applyBorder="1" applyAlignment="1" applyProtection="1">
      <alignment horizontal="center" vertical="center" wrapText="1"/>
      <protection hidden="1"/>
    </xf>
    <xf numFmtId="0" fontId="78" fillId="2" borderId="47" xfId="2" applyFont="1" applyFill="1" applyBorder="1" applyAlignment="1" applyProtection="1">
      <alignment horizontal="center" vertical="center" wrapText="1"/>
      <protection hidden="1"/>
    </xf>
    <xf numFmtId="0" fontId="16" fillId="2" borderId="7" xfId="0" applyFont="1" applyFill="1" applyBorder="1" applyAlignment="1" applyProtection="1">
      <alignment horizontal="left" vertical="top" wrapText="1"/>
      <protection hidden="1"/>
    </xf>
    <xf numFmtId="0" fontId="16" fillId="2" borderId="8" xfId="0" applyFont="1" applyFill="1" applyBorder="1" applyAlignment="1" applyProtection="1">
      <alignment horizontal="left" vertical="top" wrapText="1"/>
      <protection hidden="1"/>
    </xf>
    <xf numFmtId="0" fontId="4" fillId="2" borderId="45" xfId="0" applyFont="1" applyFill="1" applyBorder="1" applyAlignment="1" applyProtection="1">
      <alignment horizontal="left" vertical="center" wrapText="1"/>
      <protection hidden="1"/>
    </xf>
    <xf numFmtId="0" fontId="4" fillId="2" borderId="29" xfId="0" applyFont="1" applyFill="1" applyBorder="1" applyAlignment="1" applyProtection="1">
      <alignment horizontal="left" vertical="center" wrapText="1"/>
      <protection hidden="1"/>
    </xf>
    <xf numFmtId="0" fontId="4" fillId="2" borderId="42" xfId="0" applyFont="1" applyFill="1" applyBorder="1" applyAlignment="1" applyProtection="1">
      <alignment horizontal="left" vertical="center" wrapText="1"/>
      <protection hidden="1"/>
    </xf>
    <xf numFmtId="0" fontId="4" fillId="2" borderId="28" xfId="0" applyFont="1" applyFill="1" applyBorder="1" applyAlignment="1" applyProtection="1">
      <alignment horizontal="left" vertical="center" wrapText="1"/>
      <protection hidden="1"/>
    </xf>
    <xf numFmtId="0" fontId="4" fillId="2" borderId="43" xfId="0" applyFont="1" applyFill="1" applyBorder="1" applyAlignment="1" applyProtection="1">
      <alignment horizontal="left" vertical="center" wrapText="1"/>
      <protection hidden="1"/>
    </xf>
    <xf numFmtId="0" fontId="4" fillId="2" borderId="35" xfId="0" applyFont="1" applyFill="1" applyBorder="1" applyAlignment="1" applyProtection="1">
      <alignment horizontal="left" vertical="center" wrapText="1"/>
      <protection hidden="1"/>
    </xf>
    <xf numFmtId="0" fontId="82" fillId="2" borderId="5" xfId="2" applyFont="1" applyFill="1" applyBorder="1" applyAlignment="1" applyProtection="1">
      <alignment horizontal="center" vertical="center" wrapText="1"/>
      <protection hidden="1"/>
    </xf>
    <xf numFmtId="0" fontId="82" fillId="2" borderId="3" xfId="2" applyFont="1" applyFill="1" applyBorder="1" applyAlignment="1" applyProtection="1">
      <alignment horizontal="center" vertical="center" wrapText="1"/>
      <protection hidden="1"/>
    </xf>
    <xf numFmtId="0" fontId="82" fillId="2" borderId="39" xfId="2" applyFont="1" applyFill="1" applyBorder="1" applyAlignment="1" applyProtection="1">
      <alignment horizontal="center" vertical="center" wrapText="1"/>
      <protection hidden="1"/>
    </xf>
    <xf numFmtId="0" fontId="8" fillId="2" borderId="21" xfId="0" applyFont="1" applyFill="1" applyBorder="1" applyAlignment="1" applyProtection="1">
      <alignment horizontal="left" vertical="center" wrapText="1"/>
      <protection hidden="1"/>
    </xf>
    <xf numFmtId="0" fontId="8" fillId="2" borderId="3" xfId="0" applyFont="1" applyFill="1" applyBorder="1" applyAlignment="1" applyProtection="1">
      <alignment horizontal="left" vertical="center" wrapText="1"/>
      <protection hidden="1"/>
    </xf>
    <xf numFmtId="0" fontId="8" fillId="2" borderId="4" xfId="0" applyFont="1" applyFill="1" applyBorder="1" applyAlignment="1" applyProtection="1">
      <alignment horizontal="left" vertical="center" wrapText="1"/>
      <protection hidden="1"/>
    </xf>
    <xf numFmtId="0" fontId="8" fillId="2" borderId="51" xfId="0" applyFont="1" applyFill="1" applyBorder="1" applyAlignment="1" applyProtection="1">
      <alignment horizontal="center" vertical="center"/>
      <protection hidden="1"/>
    </xf>
    <xf numFmtId="0" fontId="8" fillId="2" borderId="42" xfId="0" applyFont="1" applyFill="1" applyBorder="1" applyAlignment="1" applyProtection="1">
      <alignment horizontal="center" vertical="center"/>
      <protection hidden="1"/>
    </xf>
    <xf numFmtId="0" fontId="8" fillId="2" borderId="50" xfId="0" applyFont="1" applyFill="1" applyBorder="1" applyAlignment="1" applyProtection="1">
      <alignment horizontal="center" vertical="center"/>
      <protection hidden="1"/>
    </xf>
    <xf numFmtId="0" fontId="20" fillId="2" borderId="5" xfId="0" applyFont="1" applyFill="1" applyBorder="1" applyAlignment="1" applyProtection="1">
      <alignment horizontal="left" vertical="center" wrapText="1"/>
      <protection hidden="1"/>
    </xf>
    <xf numFmtId="0" fontId="20" fillId="2" borderId="39" xfId="0" applyFont="1" applyFill="1" applyBorder="1" applyAlignment="1" applyProtection="1">
      <alignment horizontal="left" vertical="center" wrapText="1"/>
      <protection hidden="1"/>
    </xf>
    <xf numFmtId="0" fontId="83" fillId="2" borderId="42" xfId="0" applyFont="1" applyFill="1" applyBorder="1" applyAlignment="1" applyProtection="1">
      <alignment horizontal="left" vertical="center" wrapText="1"/>
      <protection hidden="1"/>
    </xf>
    <xf numFmtId="0" fontId="83" fillId="2" borderId="28" xfId="0" applyFont="1" applyFill="1" applyBorder="1" applyAlignment="1" applyProtection="1">
      <alignment horizontal="left" vertical="center" wrapText="1"/>
      <protection hidden="1"/>
    </xf>
    <xf numFmtId="0" fontId="83" fillId="2" borderId="50" xfId="0" applyFont="1" applyFill="1" applyBorder="1" applyAlignment="1" applyProtection="1">
      <alignment horizontal="left" vertical="center" wrapText="1"/>
      <protection hidden="1"/>
    </xf>
    <xf numFmtId="0" fontId="83" fillId="2" borderId="1" xfId="0" applyFont="1" applyFill="1" applyBorder="1" applyAlignment="1" applyProtection="1">
      <alignment horizontal="left" vertical="center" wrapText="1"/>
      <protection hidden="1"/>
    </xf>
    <xf numFmtId="0" fontId="4" fillId="2" borderId="51" xfId="0" applyFont="1" applyFill="1" applyBorder="1" applyAlignment="1" applyProtection="1">
      <alignment horizontal="left" vertical="center" wrapText="1"/>
      <protection hidden="1"/>
    </xf>
    <xf numFmtId="0" fontId="4" fillId="2" borderId="22" xfId="0" applyFont="1" applyFill="1" applyBorder="1" applyAlignment="1" applyProtection="1">
      <alignment horizontal="left" vertical="center" wrapText="1"/>
      <protection hidden="1"/>
    </xf>
    <xf numFmtId="0" fontId="81" fillId="2" borderId="21" xfId="2" applyFont="1" applyFill="1" applyBorder="1" applyAlignment="1" applyProtection="1">
      <alignment horizontal="center" vertical="center" wrapText="1"/>
      <protection hidden="1"/>
    </xf>
    <xf numFmtId="0" fontId="20" fillId="2" borderId="45" xfId="0" applyFont="1" applyFill="1" applyBorder="1" applyAlignment="1" applyProtection="1">
      <alignment horizontal="left" vertical="top" wrapText="1"/>
      <protection hidden="1"/>
    </xf>
    <xf numFmtId="0" fontId="20" fillId="2" borderId="29" xfId="0" applyFont="1" applyFill="1" applyBorder="1" applyAlignment="1" applyProtection="1">
      <alignment horizontal="left" vertical="top" wrapText="1"/>
      <protection hidden="1"/>
    </xf>
    <xf numFmtId="0" fontId="20" fillId="2" borderId="43" xfId="0" applyFont="1" applyFill="1" applyBorder="1" applyAlignment="1" applyProtection="1">
      <alignment horizontal="left" vertical="top" wrapText="1"/>
      <protection hidden="1"/>
    </xf>
    <xf numFmtId="0" fontId="20" fillId="2" borderId="35" xfId="0" applyFont="1" applyFill="1" applyBorder="1" applyAlignment="1" applyProtection="1">
      <alignment horizontal="left" vertical="top" wrapText="1"/>
      <protection hidden="1"/>
    </xf>
    <xf numFmtId="0" fontId="81" fillId="2" borderId="5" xfId="2" applyFont="1" applyFill="1" applyBorder="1" applyAlignment="1" applyProtection="1">
      <alignment horizontal="center" vertical="center" wrapText="1"/>
      <protection hidden="1"/>
    </xf>
    <xf numFmtId="0" fontId="81" fillId="2" borderId="39" xfId="2" applyFont="1" applyFill="1" applyBorder="1" applyAlignment="1" applyProtection="1">
      <alignment horizontal="center" vertical="center" wrapText="1"/>
      <protection hidden="1"/>
    </xf>
    <xf numFmtId="0" fontId="56" fillId="2" borderId="21" xfId="0" applyFont="1" applyFill="1" applyBorder="1" applyAlignment="1" applyProtection="1">
      <alignment horizontal="left" vertical="center" wrapText="1"/>
      <protection hidden="1"/>
    </xf>
    <xf numFmtId="0" fontId="56" fillId="2" borderId="3" xfId="0" applyFont="1" applyFill="1" applyBorder="1" applyAlignment="1" applyProtection="1">
      <alignment horizontal="left" vertical="center" wrapText="1"/>
      <protection hidden="1"/>
    </xf>
    <xf numFmtId="0" fontId="56" fillId="2" borderId="4" xfId="0" applyFont="1" applyFill="1" applyBorder="1" applyAlignment="1" applyProtection="1">
      <alignment horizontal="left" vertical="center" wrapText="1"/>
      <protection hidden="1"/>
    </xf>
    <xf numFmtId="0" fontId="30" fillId="2" borderId="27" xfId="0" applyFont="1" applyFill="1" applyBorder="1" applyAlignment="1" applyProtection="1">
      <alignment horizontal="center" vertical="center" wrapText="1"/>
      <protection hidden="1"/>
    </xf>
    <xf numFmtId="1" fontId="57" fillId="2" borderId="42" xfId="0" applyNumberFormat="1" applyFont="1" applyFill="1" applyBorder="1" applyAlignment="1" applyProtection="1">
      <alignment horizontal="center" vertical="center" wrapText="1"/>
      <protection hidden="1"/>
    </xf>
    <xf numFmtId="1" fontId="57" fillId="2" borderId="50" xfId="0" applyNumberFormat="1" applyFont="1" applyFill="1" applyBorder="1" applyAlignment="1" applyProtection="1">
      <alignment horizontal="center" vertical="center" wrapText="1"/>
      <protection hidden="1"/>
    </xf>
    <xf numFmtId="0" fontId="43" fillId="2" borderId="42" xfId="2" applyFont="1" applyFill="1" applyBorder="1" applyAlignment="1" applyProtection="1">
      <alignment horizontal="left" vertical="top" wrapText="1"/>
      <protection hidden="1"/>
    </xf>
    <xf numFmtId="0" fontId="43" fillId="2" borderId="28" xfId="2" applyFont="1" applyFill="1" applyBorder="1" applyAlignment="1" applyProtection="1">
      <alignment horizontal="left" vertical="top" wrapText="1"/>
      <protection hidden="1"/>
    </xf>
    <xf numFmtId="0" fontId="43" fillId="2" borderId="50" xfId="2" applyFont="1" applyFill="1" applyBorder="1" applyAlignment="1" applyProtection="1">
      <alignment horizontal="left" vertical="top" wrapText="1"/>
      <protection hidden="1"/>
    </xf>
    <xf numFmtId="0" fontId="43" fillId="2" borderId="1" xfId="2" applyFont="1" applyFill="1" applyBorder="1" applyAlignment="1" applyProtection="1">
      <alignment horizontal="left" vertical="top" wrapText="1"/>
      <protection hidden="1"/>
    </xf>
    <xf numFmtId="0" fontId="84" fillId="2" borderId="42" xfId="2" applyFont="1" applyFill="1" applyBorder="1" applyAlignment="1" applyProtection="1">
      <alignment horizontal="center" vertical="center" wrapText="1"/>
      <protection hidden="1"/>
    </xf>
    <xf numFmtId="0" fontId="84" fillId="2" borderId="50" xfId="2" applyFont="1" applyFill="1" applyBorder="1" applyAlignment="1" applyProtection="1">
      <alignment horizontal="center" vertical="center" wrapText="1"/>
      <protection hidden="1"/>
    </xf>
    <xf numFmtId="0" fontId="20" fillId="2" borderId="3" xfId="0" applyFont="1" applyFill="1" applyBorder="1" applyAlignment="1" applyProtection="1">
      <alignment horizontal="center" vertical="center" wrapText="1"/>
      <protection hidden="1"/>
    </xf>
    <xf numFmtId="0" fontId="20" fillId="2" borderId="42" xfId="0" applyFont="1" applyFill="1" applyBorder="1" applyAlignment="1" applyProtection="1">
      <alignment horizontal="center" vertical="center" wrapText="1"/>
      <protection hidden="1"/>
    </xf>
    <xf numFmtId="0" fontId="20" fillId="2" borderId="4" xfId="0" applyFont="1" applyFill="1" applyBorder="1" applyAlignment="1" applyProtection="1">
      <alignment horizontal="center" vertical="center" wrapText="1"/>
      <protection hidden="1"/>
    </xf>
    <xf numFmtId="0" fontId="20" fillId="2" borderId="50" xfId="0" applyFont="1" applyFill="1" applyBorder="1" applyAlignment="1" applyProtection="1">
      <alignment horizontal="center" vertical="center" wrapText="1"/>
      <protection hidden="1"/>
    </xf>
    <xf numFmtId="0" fontId="2" fillId="2" borderId="51" xfId="0" applyFont="1" applyFill="1" applyBorder="1" applyAlignment="1" applyProtection="1">
      <alignment horizontal="center" vertical="center" wrapText="1"/>
      <protection hidden="1"/>
    </xf>
    <xf numFmtId="0" fontId="1" fillId="2" borderId="51" xfId="0" applyFont="1" applyFill="1" applyBorder="1" applyAlignment="1" applyProtection="1">
      <alignment horizontal="center" vertical="center" wrapText="1"/>
      <protection hidden="1"/>
    </xf>
    <xf numFmtId="0" fontId="1" fillId="2" borderId="22" xfId="0" applyFont="1" applyFill="1" applyBorder="1" applyAlignment="1" applyProtection="1">
      <alignment horizontal="center" vertical="center" wrapText="1"/>
      <protection hidden="1"/>
    </xf>
    <xf numFmtId="0" fontId="38" fillId="2" borderId="42" xfId="0" applyFont="1" applyFill="1" applyBorder="1" applyAlignment="1" applyProtection="1">
      <alignment horizontal="left" vertical="center" wrapText="1"/>
      <protection hidden="1"/>
    </xf>
    <xf numFmtId="0" fontId="38" fillId="2" borderId="28" xfId="0" applyFont="1" applyFill="1" applyBorder="1" applyAlignment="1" applyProtection="1">
      <alignment horizontal="left" vertical="center" wrapText="1"/>
      <protection hidden="1"/>
    </xf>
    <xf numFmtId="0" fontId="76" fillId="2" borderId="3" xfId="2" applyFont="1" applyFill="1" applyBorder="1" applyAlignment="1" applyProtection="1">
      <alignment horizontal="center" vertical="center" wrapText="1"/>
      <protection hidden="1"/>
    </xf>
    <xf numFmtId="0" fontId="20" fillId="2" borderId="7" xfId="0" applyFont="1" applyFill="1" applyBorder="1" applyAlignment="1" applyProtection="1">
      <alignment horizontal="left" vertical="top" wrapText="1"/>
      <protection hidden="1"/>
    </xf>
    <xf numFmtId="0" fontId="20" fillId="2" borderId="8" xfId="0" applyFont="1" applyFill="1" applyBorder="1" applyAlignment="1" applyProtection="1">
      <alignment horizontal="left" vertical="top" wrapText="1"/>
      <protection hidden="1"/>
    </xf>
    <xf numFmtId="0" fontId="10" fillId="2" borderId="0" xfId="2" applyFill="1" applyAlignment="1" applyProtection="1">
      <alignment horizontal="center"/>
      <protection hidden="1"/>
    </xf>
    <xf numFmtId="0" fontId="64" fillId="2" borderId="0" xfId="0" applyFont="1" applyFill="1" applyAlignment="1" applyProtection="1">
      <alignment horizontal="center"/>
      <protection hidden="1"/>
    </xf>
    <xf numFmtId="0" fontId="63" fillId="2" borderId="0" xfId="0" quotePrefix="1" applyFont="1" applyFill="1" applyProtection="1">
      <protection hidden="1"/>
    </xf>
    <xf numFmtId="0" fontId="63" fillId="2" borderId="0" xfId="0" applyFont="1" applyFill="1" applyProtection="1">
      <protection hidden="1"/>
    </xf>
    <xf numFmtId="0" fontId="66" fillId="2" borderId="0" xfId="0" quotePrefix="1" applyFont="1" applyFill="1" applyAlignment="1" applyProtection="1">
      <alignment horizontal="left"/>
      <protection locked="0"/>
    </xf>
    <xf numFmtId="0" fontId="74" fillId="0" borderId="0" xfId="2" applyFont="1" applyAlignment="1" applyProtection="1">
      <alignment horizontal="left" vertical="center"/>
      <protection hidden="1"/>
    </xf>
    <xf numFmtId="0" fontId="62" fillId="2" borderId="11" xfId="0" applyFont="1" applyFill="1" applyBorder="1" applyAlignment="1" applyProtection="1">
      <alignment horizontal="left" vertical="center"/>
      <protection hidden="1"/>
    </xf>
    <xf numFmtId="0" fontId="62" fillId="2" borderId="15" xfId="0" applyFont="1" applyFill="1" applyBorder="1" applyAlignment="1" applyProtection="1">
      <alignment horizontal="left" vertical="center"/>
      <protection hidden="1"/>
    </xf>
    <xf numFmtId="0" fontId="20" fillId="2" borderId="24" xfId="0" applyFont="1" applyFill="1" applyBorder="1" applyAlignment="1" applyProtection="1">
      <alignment horizontal="left" vertical="center" wrapText="1"/>
      <protection hidden="1"/>
    </xf>
    <xf numFmtId="0" fontId="20" fillId="2" borderId="0" xfId="0" applyFont="1" applyFill="1" applyAlignment="1" applyProtection="1">
      <alignment horizontal="left" vertical="center" wrapText="1"/>
      <protection hidden="1"/>
    </xf>
    <xf numFmtId="0" fontId="20" fillId="2" borderId="23" xfId="0" applyFont="1" applyFill="1" applyBorder="1" applyAlignment="1" applyProtection="1">
      <alignment horizontal="left" vertical="center" wrapText="1"/>
      <protection hidden="1"/>
    </xf>
    <xf numFmtId="0" fontId="16" fillId="2" borderId="24" xfId="0" applyFont="1" applyFill="1" applyBorder="1" applyAlignment="1" applyProtection="1">
      <alignment horizontal="left" vertical="center" wrapText="1"/>
      <protection hidden="1"/>
    </xf>
    <xf numFmtId="0" fontId="16" fillId="2" borderId="0" xfId="0" applyFont="1" applyFill="1" applyAlignment="1" applyProtection="1">
      <alignment horizontal="left" vertical="center" wrapText="1"/>
      <protection hidden="1"/>
    </xf>
    <xf numFmtId="0" fontId="16" fillId="2" borderId="23" xfId="0" applyFont="1" applyFill="1" applyBorder="1" applyAlignment="1" applyProtection="1">
      <alignment horizontal="left" vertical="center" wrapText="1"/>
      <protection hidden="1"/>
    </xf>
    <xf numFmtId="0" fontId="43" fillId="2" borderId="24" xfId="2" applyFont="1" applyFill="1" applyBorder="1" applyAlignment="1" applyProtection="1">
      <alignment horizontal="left" vertical="center" wrapText="1"/>
      <protection hidden="1"/>
    </xf>
    <xf numFmtId="0" fontId="43" fillId="2" borderId="0" xfId="2" applyFont="1" applyFill="1" applyBorder="1" applyAlignment="1" applyProtection="1">
      <alignment horizontal="left" vertical="center" wrapText="1"/>
      <protection hidden="1"/>
    </xf>
    <xf numFmtId="0" fontId="43" fillId="2" borderId="23" xfId="2" applyFont="1" applyFill="1" applyBorder="1" applyAlignment="1" applyProtection="1">
      <alignment horizontal="left" vertical="center" wrapText="1"/>
      <protection hidden="1"/>
    </xf>
    <xf numFmtId="0" fontId="37" fillId="2" borderId="2" xfId="0" applyFont="1" applyFill="1" applyBorder="1" applyAlignment="1" applyProtection="1">
      <alignment horizontal="left" vertical="top" wrapText="1"/>
      <protection hidden="1"/>
    </xf>
    <xf numFmtId="0" fontId="37" fillId="2" borderId="14" xfId="0" applyFont="1" applyFill="1" applyBorder="1" applyAlignment="1" applyProtection="1">
      <alignment horizontal="left" vertical="top" wrapText="1"/>
      <protection hidden="1"/>
    </xf>
    <xf numFmtId="0" fontId="37" fillId="2" borderId="13" xfId="0" applyFont="1" applyFill="1" applyBorder="1" applyAlignment="1" applyProtection="1">
      <alignment horizontal="left" vertical="top" wrapText="1"/>
      <protection hidden="1"/>
    </xf>
    <xf numFmtId="0" fontId="74" fillId="2" borderId="0" xfId="2" applyFont="1" applyFill="1" applyAlignment="1" applyProtection="1">
      <alignment horizontal="left" vertical="center"/>
      <protection hidden="1"/>
    </xf>
    <xf numFmtId="0" fontId="65" fillId="2" borderId="0" xfId="0" applyFont="1" applyFill="1" applyAlignment="1" applyProtection="1">
      <alignment horizontal="left" vertical="center"/>
      <protection hidden="1"/>
    </xf>
    <xf numFmtId="0" fontId="81" fillId="2" borderId="27" xfId="2" applyFont="1" applyFill="1" applyBorder="1" applyAlignment="1" applyProtection="1">
      <alignment horizontal="center" vertical="center" wrapText="1"/>
      <protection hidden="1"/>
    </xf>
    <xf numFmtId="0" fontId="81" fillId="2" borderId="54" xfId="2" applyFont="1" applyFill="1" applyBorder="1" applyAlignment="1" applyProtection="1">
      <alignment horizontal="center" vertical="center" wrapText="1"/>
      <protection hidden="1"/>
    </xf>
    <xf numFmtId="0" fontId="81" fillId="2" borderId="17" xfId="2" applyFont="1" applyFill="1" applyBorder="1" applyAlignment="1" applyProtection="1">
      <alignment horizontal="center" vertical="center" wrapText="1"/>
      <protection hidden="1"/>
    </xf>
    <xf numFmtId="0" fontId="81" fillId="2" borderId="46" xfId="2" applyFont="1" applyFill="1" applyBorder="1" applyAlignment="1" applyProtection="1">
      <alignment horizontal="center" vertical="center" wrapText="1"/>
      <protection hidden="1"/>
    </xf>
    <xf numFmtId="0" fontId="55" fillId="2" borderId="51" xfId="0" applyFont="1" applyFill="1" applyBorder="1" applyAlignment="1" applyProtection="1">
      <alignment horizontal="center" vertical="center"/>
      <protection hidden="1"/>
    </xf>
    <xf numFmtId="0" fontId="55" fillId="2" borderId="50" xfId="0" applyFont="1" applyFill="1" applyBorder="1" applyAlignment="1" applyProtection="1">
      <alignment horizontal="center" vertical="center"/>
      <protection hidden="1"/>
    </xf>
    <xf numFmtId="0" fontId="7" fillId="2" borderId="51" xfId="0" applyFont="1" applyFill="1" applyBorder="1" applyAlignment="1" applyProtection="1">
      <alignment vertical="center" wrapText="1"/>
      <protection hidden="1"/>
    </xf>
    <xf numFmtId="0" fontId="7" fillId="2" borderId="22" xfId="0" applyFont="1" applyFill="1" applyBorder="1" applyAlignment="1" applyProtection="1">
      <alignment vertical="center" wrapText="1"/>
      <protection hidden="1"/>
    </xf>
    <xf numFmtId="0" fontId="7" fillId="2" borderId="50" xfId="0" applyFont="1" applyFill="1" applyBorder="1" applyAlignment="1" applyProtection="1">
      <alignment vertical="center" wrapText="1"/>
      <protection hidden="1"/>
    </xf>
    <xf numFmtId="0" fontId="7" fillId="2" borderId="1" xfId="0" applyFont="1" applyFill="1" applyBorder="1" applyAlignment="1" applyProtection="1">
      <alignment vertical="center" wrapText="1"/>
      <protection hidden="1"/>
    </xf>
    <xf numFmtId="1" fontId="29" fillId="2" borderId="16" xfId="0" applyNumberFormat="1" applyFont="1" applyFill="1" applyBorder="1" applyAlignment="1" applyProtection="1">
      <alignment horizontal="center" vertical="center"/>
      <protection hidden="1"/>
    </xf>
    <xf numFmtId="1" fontId="29" fillId="2" borderId="17" xfId="0" applyNumberFormat="1" applyFont="1" applyFill="1" applyBorder="1" applyAlignment="1" applyProtection="1">
      <alignment horizontal="center" vertical="center"/>
      <protection hidden="1"/>
    </xf>
    <xf numFmtId="0" fontId="55" fillId="2" borderId="45" xfId="0" applyFont="1" applyFill="1" applyBorder="1" applyAlignment="1" applyProtection="1">
      <alignment horizontal="center" vertical="center"/>
      <protection hidden="1"/>
    </xf>
    <xf numFmtId="0" fontId="55" fillId="2" borderId="43" xfId="0" applyFont="1" applyFill="1" applyBorder="1" applyAlignment="1" applyProtection="1">
      <alignment horizontal="center" vertical="center"/>
      <protection hidden="1"/>
    </xf>
    <xf numFmtId="1" fontId="29" fillId="2" borderId="41" xfId="0" applyNumberFormat="1" applyFont="1" applyFill="1" applyBorder="1" applyAlignment="1" applyProtection="1">
      <alignment horizontal="center" vertical="center"/>
      <protection hidden="1"/>
    </xf>
    <xf numFmtId="1" fontId="29" fillId="2" borderId="40" xfId="0" applyNumberFormat="1" applyFont="1" applyFill="1" applyBorder="1" applyAlignment="1" applyProtection="1">
      <alignment horizontal="center" vertical="center"/>
      <protection hidden="1"/>
    </xf>
    <xf numFmtId="0" fontId="20" fillId="2" borderId="45" xfId="0" applyFont="1" applyFill="1" applyBorder="1" applyAlignment="1" applyProtection="1">
      <alignment vertical="center" wrapText="1"/>
      <protection hidden="1"/>
    </xf>
    <xf numFmtId="0" fontId="20" fillId="2" borderId="29" xfId="0" applyFont="1" applyFill="1" applyBorder="1" applyAlignment="1" applyProtection="1">
      <alignment vertical="center" wrapText="1"/>
      <protection hidden="1"/>
    </xf>
    <xf numFmtId="0" fontId="20" fillId="2" borderId="43" xfId="0" applyFont="1" applyFill="1" applyBorder="1" applyAlignment="1" applyProtection="1">
      <alignment vertical="center" wrapText="1"/>
      <protection hidden="1"/>
    </xf>
    <xf numFmtId="0" fontId="20" fillId="2" borderId="35" xfId="0" applyFont="1" applyFill="1" applyBorder="1" applyAlignment="1" applyProtection="1">
      <alignment vertical="center" wrapText="1"/>
      <protection hidden="1"/>
    </xf>
  </cellXfs>
  <cellStyles count="4">
    <cellStyle name="Hyperlink" xfId="2" builtinId="8"/>
    <cellStyle name="Normal" xfId="0" builtinId="0"/>
    <cellStyle name="Normal 2" xfId="1" xr:uid="{00000000-0005-0000-0000-000002000000}"/>
    <cellStyle name="Percent" xfId="3" builtinId="5"/>
  </cellStyles>
  <dxfs count="2">
    <dxf>
      <fill>
        <patternFill>
          <bgColor rgb="FF92D050"/>
        </patternFill>
      </fill>
    </dxf>
    <dxf>
      <fill>
        <patternFill>
          <bgColor rgb="FF92D05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179295</xdr:colOff>
      <xdr:row>20</xdr:row>
      <xdr:rowOff>44824</xdr:rowOff>
    </xdr:from>
    <xdr:ext cx="1338542" cy="1616448"/>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9295" y="10227049"/>
          <a:ext cx="1338542" cy="1616448"/>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17370</xdr:colOff>
      <xdr:row>73</xdr:row>
      <xdr:rowOff>44824</xdr:rowOff>
    </xdr:from>
    <xdr:ext cx="1338542" cy="1616448"/>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370" y="43012099"/>
          <a:ext cx="1338542" cy="1616448"/>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hasanhmt.com/2021/09/02/%e0%a7%ab%e0%a7%a6%e0%a5%a4-%e0%a6%aa%e0%a6%be%e0%a6%a8-%e0%a6%95%e0%a6%b0%e0%a6%bf%e0%a6%ac%e0%a6%be%e0%a6%b0-%e0%a6%aa%e0%a6%be%e0%a6%a8%e0%a6%bf/" TargetMode="External"/><Relationship Id="rId13" Type="http://schemas.openxmlformats.org/officeDocument/2006/relationships/hyperlink" Target="https://hasanhmt.com/2021/09/02/%e0%a7%ab%e0%a7%aa%e0%a5%a4-%e0%a6%85%e0%a6%97%e0%a7%8d%e0%a6%a8%e0%a6%bf%e0%a6%95%e0%a6%be%e0%a6%a8%e0%a7%8d%e0%a6%a1-%e0%a6%b8%e0%a6%ae%e0%a7%8d%e0%a6%aa%e0%a6%b0%e0%a7%8d%e0%a6%95%e0%a7%87/" TargetMode="External"/><Relationship Id="rId18" Type="http://schemas.openxmlformats.org/officeDocument/2006/relationships/hyperlink" Target="https://hasanhmt.com/2021/09/02/%e0%a7%ae%e0%a7%a7%e0%a5%a4-%e0%a6%b8%e0%a7%87%e0%a6%ab%e0%a6%9f%e0%a6%bf-%e0%a6%95%e0%a6%ae%e0%a6%bf%e0%a6%9f%e0%a6%bf-%e0%a6%97%e0%a6%a0%e0%a6%a8-%e0%a6%87%e0%a6%a4%e0%a7%8d%e0%a6%af%e0%a6%be/" TargetMode="External"/><Relationship Id="rId26" Type="http://schemas.openxmlformats.org/officeDocument/2006/relationships/hyperlink" Target="https://hasanhmt.com/2021/09/02/%e0%a7%ae%e0%a7%ad%e0%a5%a4-%e0%a6%95%e0%a7%8d%e0%a6%af%e0%a6%be%e0%a6%a8%e0%a7%8d%e0%a6%9f%e0%a6%bf%e0%a6%a8/" TargetMode="External"/><Relationship Id="rId39" Type="http://schemas.openxmlformats.org/officeDocument/2006/relationships/hyperlink" Target="https://hasanhmt.com/2021/09/02/%e0%a7%ad%e0%a7%ad%e0%a5%a4-%e0%a6%9a%e0%a6%bf%e0%a6%95%e0%a6%bf%e0%a7%8e%e0%a6%b8%e0%a6%be-%e0%a6%95%e0%a6%95%e0%a7%8d%e0%a6%b7/" TargetMode="External"/><Relationship Id="rId3" Type="http://schemas.openxmlformats.org/officeDocument/2006/relationships/hyperlink" Target="http://bdlaws.minlaw.gov.bd/act-952/1" TargetMode="External"/><Relationship Id="rId21" Type="http://schemas.openxmlformats.org/officeDocument/2006/relationships/hyperlink" Target="https://hasanhmt.com/2021/08/25/%e0%a7%a7%e0%a7%ad%e0%a7%af%e0%a7%b7-%e0%a6%b0%e0%a7%87%e0%a6%9c%e0%a6%bf%e0%a6%b8%e0%a7%8d%e0%a6%9f%e0%a7%8d%e0%a6%b0%e0%a6%bf%e0%a6%95%e0%a6%b0%e0%a6%a3%e0%a7%87%e0%a6%b0-%e0%a6%9c%e0%a6%a8%e0%a7%8d/" TargetMode="External"/><Relationship Id="rId34" Type="http://schemas.openxmlformats.org/officeDocument/2006/relationships/hyperlink" Target="https://hasanhmt.com/2021/08/25/%e0%a7%a7%e0%a7%ac%e0%a7%a6%e0%a5%a4-%e0%a6%9a%e0%a6%bf%e0%a6%95%e0%a6%bf%e0%a7%8e%e0%a6%b8%e0%a6%be-%e0%a6%aa%e0%a6%b0%e0%a7%80%e0%a6%95%e0%a7%8d%e0%a6%b7%e0%a6%be/" TargetMode="External"/><Relationship Id="rId42" Type="http://schemas.openxmlformats.org/officeDocument/2006/relationships/hyperlink" Target="https://www.facebook.com/hasanmahmud.hasan.50" TargetMode="External"/><Relationship Id="rId7" Type="http://schemas.openxmlformats.org/officeDocument/2006/relationships/hyperlink" Target="https://www.facebook.com/hasanmahmud.hasan.50" TargetMode="External"/><Relationship Id="rId12" Type="http://schemas.openxmlformats.org/officeDocument/2006/relationships/hyperlink" Target="https://hasanhmt.com/2021/09/02/%e0%a7%ab%e0%a7%a8%e0%a5%a4-%e0%a6%86%e0%a6%ac%e0%a6%b0%e0%a7%8d%e0%a6%9c%e0%a6%a8%e0%a6%be-%e0%a6%ac%e0%a6%be%e0%a6%95%e0%a7%8d%e0%a6%b8-%e0%a6%93-%e0%a6%aa%e0%a6%bf%e0%a6%95%e0%a6%a6%e0%a6%be/" TargetMode="External"/><Relationship Id="rId17" Type="http://schemas.openxmlformats.org/officeDocument/2006/relationships/hyperlink" Target="https://hasanhmt.com/2021/09/02/%e0%a7%ad%e0%a7%af%e0%a5%a4-%e0%a6%95%e0%a6%b2%e0%a7%8d%e0%a6%af%e0%a6%be%e0%a6%a8-%e0%a6%95%e0%a6%b0%e0%a7%8d%e0%a6%ae%e0%a6%95%e0%a6%b0%e0%a7%8d%e0%a6%a4%e0%a6%be/" TargetMode="External"/><Relationship Id="rId25" Type="http://schemas.openxmlformats.org/officeDocument/2006/relationships/hyperlink" Target="https://hasanhmt.com/2021/08/23/%E0%A7%AF%E0%A7%A8%E0%A7%B7-%E0%A6%95%E0%A7%8D%E0%A6%AF%E0%A6%BE%E0%A6%A8%E0%A7%8D%E0%A6%9F%E0%A6%BF%E0%A6%A8/" TargetMode="External"/><Relationship Id="rId33" Type="http://schemas.openxmlformats.org/officeDocument/2006/relationships/hyperlink" Target="https://hasanhmt.com/2021/08/23/%E0%A7%AF%E0%A7%AF%E0%A5%A4-%E0%A6%AC%E0%A6%BE%E0%A6%A7%E0%A7%8D%E0%A6%AF%E0%A6%A4%E0%A6%BE%E0%A6%AE%E0%A7%82%E0%A6%B2%E0%A6%95-%E0%A6%97%E0%A7%8D%E0%A6%B0%E0%A7%81%E0%A6%AA-%E0%A6%AC%E0%A7%80/" TargetMode="External"/><Relationship Id="rId38" Type="http://schemas.openxmlformats.org/officeDocument/2006/relationships/hyperlink" Target="https://hasanhmt.com/2021/10/17/%e0%a6%a7%e0%a6%be%e0%a6%b0%e0%a6%be-%e0%a7%ae%e0%a7%af%e0%a7%b7-%e0%a6%aa%e0%a7%8d%e0%a6%b0%e0%a6%be%e0%a6%a5%e0%a6%ae%e0%a6%bf%e0%a6%95-%e0%a6%9a%e0%a6%bf%e0%a6%95%e0%a6%bf%e0%a7%8e%e0%a6%b8/" TargetMode="External"/><Relationship Id="rId2" Type="http://schemas.openxmlformats.org/officeDocument/2006/relationships/hyperlink" Target="https://www.facebook.com/hasanmahmud.hasan.50" TargetMode="External"/><Relationship Id="rId16" Type="http://schemas.openxmlformats.org/officeDocument/2006/relationships/hyperlink" Target="https://hasanhmt.com/%e0%a6%b6%e0%a7%8d%e0%a6%b0%e0%a6%ae-%e0%a6%86%e0%a6%87%e0%a6%a8%e0%a7%87%e0%a6%b0-%e0%a6%ab%e0%a6%b0%e0%a6%ae%e0%a6%b8%e0%a6%ae%e0%a7%82%e0%a6%b9/" TargetMode="External"/><Relationship Id="rId20" Type="http://schemas.openxmlformats.org/officeDocument/2006/relationships/hyperlink" Target="https://hasanhmt.com/2021/08/25/%e0%a7%a8%e0%a7%a7%e0%a7%a7%e0%a5%a4-%e0%a6%a7%e0%a6%b0%e0%a7%8d%e0%a6%ae%e0%a6%98%e0%a6%9f-%e0%a6%93-%e0%a6%b2%e0%a6%95-%e0%a6%86%e0%a6%89%e0%a6%9f/" TargetMode="External"/><Relationship Id="rId29" Type="http://schemas.openxmlformats.org/officeDocument/2006/relationships/hyperlink" Target="https://hasanhmt.com/2021/09/02/%e0%a7%af%e0%a7%a8%e0%a5%a4-%e0%a6%96%e0%a6%be%e0%a6%ac%e0%a6%be%e0%a6%b0-%e0%a6%95%e0%a6%95%e0%a7%8d%e0%a6%b7/" TargetMode="External"/><Relationship Id="rId41" Type="http://schemas.openxmlformats.org/officeDocument/2006/relationships/hyperlink" Target="https://hasanhmt.com/2021/10/05/%e0%a7%a8-%e0%a6%a6%e0%a7%8d%e0%a6%ac%e0%a6%bf%e0%a6%a4%e0%a7%80%e0%a7%9f-%e0%a6%a4%e0%a6%ab%e0%a6%b8%e0%a7%80%e0%a6%b2-%e0%a6%b6%e0%a7%88%e0%a7%97%e0%a6%9a%e0%a6%be%e0%a6%97%e0%a6%be%e0%a6%b0/" TargetMode="External"/><Relationship Id="rId1" Type="http://schemas.openxmlformats.org/officeDocument/2006/relationships/hyperlink" Target="https://www.facebook.com/hasanmahmud.hasan.50" TargetMode="External"/><Relationship Id="rId6" Type="http://schemas.openxmlformats.org/officeDocument/2006/relationships/hyperlink" Target="mailto:hmahmud.information@gmail.com" TargetMode="External"/><Relationship Id="rId11" Type="http://schemas.openxmlformats.org/officeDocument/2006/relationships/hyperlink" Target="https://hasanhmt.com/2021/08/23/%E0%A7%AB%E0%A7%AF%E0%A7%B7-%E0%A6%B6%E0%A7%8C%E0%A6%9A%E0%A6%BE%E0%A6%97%E0%A6%BE%E0%A6%B0-%E0%A6%93-%E0%A6%AA%E0%A7%8D%E0%A6%B0%E0%A6%95%E0%A7%8D%E0%A6%B7%E0%A6%BE%E0%A6%B2%E0%A6%A8-%E0%A6%95/" TargetMode="External"/><Relationship Id="rId24" Type="http://schemas.openxmlformats.org/officeDocument/2006/relationships/hyperlink" Target="https://hasanhmt.com/2021/08/25/%e0%a7%a7%e0%a7%ad%e0%a7%ac%e0%a7%b7-%e0%a6%ae%e0%a6%be%e0%a6%b2%e0%a6%bf%e0%a6%95-%e0%a6%93-%e0%a6%b6%e0%a7%8d%e0%a6%b0%e0%a6%ae%e0%a6%bf%e0%a6%95%e0%a7%87%e0%a6%b0-%e0%a6%9f%e0%a7%8d%e0%a6%b0/" TargetMode="External"/><Relationship Id="rId32" Type="http://schemas.openxmlformats.org/officeDocument/2006/relationships/hyperlink" Target="https://hasanhmt.com/2021/09/02/%e0%a7%af%e0%a7%aa%e0%a5%a4-%e0%a6%b6%e0%a6%bf%e0%a6%b6%e0%a7%81-%e0%a6%95%e0%a6%95%e0%a7%8d%e0%a6%b7/" TargetMode="External"/><Relationship Id="rId37" Type="http://schemas.openxmlformats.org/officeDocument/2006/relationships/hyperlink" Target="https://hasanhmt.com/2021/08/26/%e0%a7%a8%e0%a7%aa%e0%a7%a6%e0%a7%b7-%e0%a6%85%e0%a6%82%e0%a6%b6%e0%a6%97%e0%a7%8d%e0%a6%b0%e0%a6%b9%e0%a6%a3-%e0%a6%a4%e0%a6%b9%e0%a6%ac%e0%a6%bf%e0%a6%b2%e0%a7%87%e0%a6%b0-%e0%a6%ac%e0%a6%bf/" TargetMode="External"/><Relationship Id="rId40" Type="http://schemas.openxmlformats.org/officeDocument/2006/relationships/hyperlink" Target="https://hasanhmt.com/2021/09/02/%e0%a7%ad%e0%a7%ae%e0%a5%a4-%e0%a6%b8%e0%a7%8d%e0%a6%ac%e0%a6%be%e0%a6%b8%e0%a7%8d%e0%a6%a5%e0%a7%8d%e0%a6%af-%e0%a6%95%e0%a7%87%e0%a6%a8%e0%a7%8d%e0%a6%a6%e0%a7%8d%e0%a6%b0/" TargetMode="External"/><Relationship Id="rId5" Type="http://schemas.openxmlformats.org/officeDocument/2006/relationships/hyperlink" Target="https://hasanhmt.com/" TargetMode="External"/><Relationship Id="rId15" Type="http://schemas.openxmlformats.org/officeDocument/2006/relationships/hyperlink" Target="https://hasanhmt.com/2021/09/02/%e0%a7%ab%e0%a7%ab%e0%a5%a4-%e0%a6%85%e0%a6%97%e0%a7%8d%e0%a6%a8%e0%a6%bf-%e0%a6%a8%e0%a6%bf%e0%a6%b0%e0%a7%8d%e0%a6%ac%e0%a6%be%e0%a6%aa%e0%a6%95-%e0%a6%af%e0%a6%a8%e0%a7%8d%e0%a6%a4%e0%a7%8d/" TargetMode="External"/><Relationship Id="rId23" Type="http://schemas.openxmlformats.org/officeDocument/2006/relationships/hyperlink" Target="https://hasanhmt.com/2021/09/11/%e0%a7%a7%e0%a7%ac%e0%a7%af%e0%a5%a4-%e0%a6%a8%e0%a6%bf%e0%a6%b0%e0%a7%8d%e0%a6%ac%e0%a6%be%e0%a6%b9%e0%a7%80-%e0%a6%95%e0%a6%ae%e0%a6%bf%e0%a6%9f%e0%a6%bf%e0%a6%b0-%e0%a6%b8%e0%a6%82%e0%a6%96/" TargetMode="External"/><Relationship Id="rId28" Type="http://schemas.openxmlformats.org/officeDocument/2006/relationships/hyperlink" Target="https://hasanhmt.com/2021/08/23/%E0%A7%AF%E0%A7%A9%E0%A5%A4-%E0%A6%96%E0%A6%BE%E0%A6%AC%E0%A6%BE%E0%A6%B0-%E0%A6%95%E0%A6%95%E0%A7%8D%E0%A6%B7-%E0%A6%87%E0%A6%A4%E0%A7%8D%E0%A6%AF%E0%A6%BE%E0%A6%A6%E0%A6%BF/" TargetMode="External"/><Relationship Id="rId36" Type="http://schemas.openxmlformats.org/officeDocument/2006/relationships/hyperlink" Target="https://hasanhmt.com/2021/08/26/%e0%a7%a8%e0%a7%ac%e0%a7%aa%e0%a7%b7-%e0%a6%ac%e0%a7%87%e0%a6%b8%e0%a6%b0%e0%a6%95%e0%a6%be%e0%a6%b0%e0%a7%80-%e0%a6%96%e0%a6%be%e0%a6%a4%e0%a7%87-%e0%a6%aa%e0%a7%8d%e0%a6%b0%e0%a6%a4%e0%a6%bf/" TargetMode="External"/><Relationship Id="rId10" Type="http://schemas.openxmlformats.org/officeDocument/2006/relationships/hyperlink" Target="https://hasanhmt.com/2021/08/23/%E0%A7%AB%E0%A7%AF%E0%A7%B7-%E0%A6%B6%E0%A7%8C%E0%A6%9A%E0%A6%BE%E0%A6%97%E0%A6%BE%E0%A6%B0-%E0%A6%93-%E0%A6%AA%E0%A7%8D%E0%A6%B0%E0%A6%95%E0%A7%8D%E0%A6%B7%E0%A6%BE%E0%A6%B2%E0%A6%A8-%E0%A6%95/" TargetMode="External"/><Relationship Id="rId19" Type="http://schemas.openxmlformats.org/officeDocument/2006/relationships/hyperlink" Target="https://hasanhmt.com/2021/09/12/%e0%a7%a7%e0%a7%ae%e0%a7%a9%e0%a5%a4-%e0%a6%85%e0%a6%82%e0%a6%b6%e0%a6%97%e0%a7%8d%e0%a6%b0%e0%a6%b9%e0%a6%a8%e0%a6%95%e0%a6%be%e0%a6%b0%e0%a7%80-%e0%a6%95%e0%a6%ae%e0%a6%bf%e0%a6%9f%e0%a6%bf/" TargetMode="External"/><Relationship Id="rId31" Type="http://schemas.openxmlformats.org/officeDocument/2006/relationships/hyperlink" Target="https://hasanhmt.com/2021/08/23/%E0%A7%AF%E0%A7%AA%E0%A7%B7-%E0%A6%B6%E0%A6%BF%E0%A6%B6%E0%A7%81-%E0%A6%95%E0%A6%95%E0%A7%8D%E0%A6%B7/" TargetMode="External"/><Relationship Id="rId44" Type="http://schemas.openxmlformats.org/officeDocument/2006/relationships/drawing" Target="../drawings/drawing2.xml"/><Relationship Id="rId4" Type="http://schemas.openxmlformats.org/officeDocument/2006/relationships/hyperlink" Target="https://hasanhmt.com/" TargetMode="External"/><Relationship Id="rId9" Type="http://schemas.openxmlformats.org/officeDocument/2006/relationships/hyperlink" Target="https://hasanhmt.com/2021/10/05/%e0%a7%a8-%e0%a6%a6%e0%a7%8d%e0%a6%ac%e0%a6%bf%e0%a6%a4%e0%a7%80%e0%a7%9f-%e0%a6%a4%e0%a6%ab%e0%a6%b8%e0%a7%80%e0%a6%b2-%e0%a6%b6%e0%a7%88%e0%a7%97%e0%a6%9a%e0%a6%be%e0%a6%97%e0%a6%be%e0%a6%b0/" TargetMode="External"/><Relationship Id="rId14" Type="http://schemas.openxmlformats.org/officeDocument/2006/relationships/hyperlink" Target="https://hasanhmt.com/2021/09/02/%e0%a7%ab%e0%a7%ab%e0%a5%a4-%e0%a6%85%e0%a6%97%e0%a7%8d%e0%a6%a8%e0%a6%bf-%e0%a6%a8%e0%a6%bf%e0%a6%b0%e0%a7%8d%e0%a6%ac%e0%a6%be%e0%a6%aa%e0%a6%95-%e0%a6%af%e0%a6%a8%e0%a7%8d%e0%a6%a4%e0%a7%8d/" TargetMode="External"/><Relationship Id="rId22" Type="http://schemas.openxmlformats.org/officeDocument/2006/relationships/hyperlink" Target="https://hasanhmt.com/2021/09/11/%e0%a7%a7%e0%a7%ac%e0%a7%af%e0%a5%a4-%e0%a6%a8%e0%a6%bf%e0%a6%b0%e0%a7%8d%e0%a6%ac%e0%a6%be%e0%a6%b9%e0%a7%80-%e0%a6%95%e0%a6%ae%e0%a6%bf%e0%a6%9f%e0%a6%bf%e0%a6%b0-%e0%a6%b8%e0%a6%82%e0%a6%96/" TargetMode="External"/><Relationship Id="rId27" Type="http://schemas.openxmlformats.org/officeDocument/2006/relationships/hyperlink" Target="https://hasanhmt.com/2021/09/02/%e0%a7%af%e0%a7%a6%e0%a5%a4-%e0%a6%95%e0%a7%8d%e0%a6%af%e0%a6%be%e0%a6%a8%e0%a7%8d%e0%a6%9f%e0%a6%bf%e0%a6%a8-%e0%a6%ac%e0%a7%8d%e0%a6%af%e0%a6%be%e0%a6%ac%e0%a6%b8%e0%a7%8d%e0%a6%a5%e0%a6%be%e0%a6%aa/" TargetMode="External"/><Relationship Id="rId30" Type="http://schemas.openxmlformats.org/officeDocument/2006/relationships/hyperlink" Target="https://hasanhmt.com/2021/09/02/%e0%a7%af%e0%a7%a8%e0%a5%a4-%e0%a6%96%e0%a6%be%e0%a6%ac%e0%a6%be%e0%a6%b0-%e0%a6%95%e0%a6%95%e0%a7%8d%e0%a6%b7/" TargetMode="External"/><Relationship Id="rId35" Type="http://schemas.openxmlformats.org/officeDocument/2006/relationships/hyperlink" Target="https://hasanhmt.com/2021/08/26/%e0%a7%a8%e0%a7%ac%e0%a7%aa%e0%a7%b7-%e0%a6%ac%e0%a7%87%e0%a6%b8%e0%a6%b0%e0%a6%95%e0%a6%be%e0%a6%b0%e0%a7%80-%e0%a6%96%e0%a6%be%e0%a6%a4%e0%a7%87-%e0%a6%aa%e0%a7%8d%e0%a6%b0%e0%a6%a4%e0%a6%bf/" TargetMode="External"/><Relationship Id="rId43"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3:N36"/>
  <sheetViews>
    <sheetView tabSelected="1" view="pageBreakPreview" zoomScale="80" zoomScaleNormal="100" zoomScaleSheetLayoutView="80" workbookViewId="0">
      <selection activeCell="L15" sqref="L15"/>
    </sheetView>
  </sheetViews>
  <sheetFormatPr defaultRowHeight="15" x14ac:dyDescent="0.25"/>
  <cols>
    <col min="1" max="16384" width="9.140625" style="39"/>
  </cols>
  <sheetData>
    <row r="3" spans="1:9" x14ac:dyDescent="0.25">
      <c r="A3" s="125" t="s">
        <v>63</v>
      </c>
      <c r="B3" s="126"/>
      <c r="C3" s="126"/>
      <c r="D3" s="126"/>
      <c r="E3" s="126"/>
      <c r="F3" s="126"/>
      <c r="G3" s="126"/>
      <c r="H3" s="126"/>
      <c r="I3" s="126"/>
    </row>
    <row r="4" spans="1:9" x14ac:dyDescent="0.25">
      <c r="A4" s="126"/>
      <c r="B4" s="126"/>
      <c r="C4" s="126"/>
      <c r="D4" s="126"/>
      <c r="E4" s="126"/>
      <c r="F4" s="126"/>
      <c r="G4" s="126"/>
      <c r="H4" s="126"/>
      <c r="I4" s="126"/>
    </row>
    <row r="7" spans="1:9" ht="36.75" customHeight="1" thickBot="1" x14ac:dyDescent="0.3">
      <c r="A7" s="128" t="s">
        <v>79</v>
      </c>
      <c r="B7" s="128"/>
      <c r="C7" s="128"/>
      <c r="D7" s="128"/>
      <c r="E7" s="128"/>
      <c r="F7" s="128"/>
      <c r="G7" s="128"/>
      <c r="H7" s="128"/>
    </row>
    <row r="8" spans="1:9" ht="30" thickBot="1" x14ac:dyDescent="0.55000000000000004">
      <c r="A8" s="134" t="s">
        <v>0</v>
      </c>
      <c r="B8" s="135"/>
      <c r="C8" s="138" t="s">
        <v>39</v>
      </c>
      <c r="D8" s="139"/>
      <c r="E8" s="138" t="s">
        <v>40</v>
      </c>
      <c r="F8" s="139"/>
      <c r="G8" s="140" t="s">
        <v>41</v>
      </c>
      <c r="H8" s="139"/>
    </row>
    <row r="9" spans="1:9" ht="29.25" x14ac:dyDescent="0.5">
      <c r="A9" s="136"/>
      <c r="B9" s="137"/>
      <c r="C9" s="141">
        <v>1750</v>
      </c>
      <c r="D9" s="142"/>
      <c r="E9" s="143">
        <v>1255</v>
      </c>
      <c r="F9" s="144"/>
      <c r="G9" s="145">
        <f>C9+E9</f>
        <v>3005</v>
      </c>
      <c r="H9" s="146"/>
    </row>
    <row r="12" spans="1:9" s="40" customFormat="1" ht="29.25" customHeight="1" x14ac:dyDescent="0.45">
      <c r="A12" s="130" t="s">
        <v>80</v>
      </c>
      <c r="B12" s="130"/>
      <c r="C12" s="130"/>
      <c r="D12" s="130"/>
      <c r="E12" s="130"/>
      <c r="F12" s="130"/>
      <c r="G12" s="130"/>
      <c r="H12" s="130"/>
      <c r="I12" s="130"/>
    </row>
    <row r="13" spans="1:9" s="40" customFormat="1" ht="29.25" customHeight="1" x14ac:dyDescent="0.45">
      <c r="A13" s="130"/>
      <c r="B13" s="130"/>
      <c r="C13" s="130"/>
      <c r="D13" s="130"/>
      <c r="E13" s="130"/>
      <c r="F13" s="130"/>
      <c r="G13" s="130"/>
      <c r="H13" s="130"/>
      <c r="I13" s="130"/>
    </row>
    <row r="14" spans="1:9" ht="37.5" customHeight="1" x14ac:dyDescent="0.25">
      <c r="A14" s="129" t="s">
        <v>81</v>
      </c>
      <c r="B14" s="129"/>
      <c r="C14" s="129"/>
      <c r="D14" s="129"/>
      <c r="E14" s="129"/>
      <c r="F14" s="129"/>
      <c r="G14" s="129"/>
      <c r="H14" s="129"/>
      <c r="I14" s="129"/>
    </row>
    <row r="15" spans="1:9" ht="37.5" customHeight="1" x14ac:dyDescent="0.25">
      <c r="A15" s="129"/>
      <c r="B15" s="129"/>
      <c r="C15" s="129"/>
      <c r="D15" s="129"/>
      <c r="E15" s="129"/>
      <c r="F15" s="129"/>
      <c r="G15" s="129"/>
      <c r="H15" s="129"/>
      <c r="I15" s="129"/>
    </row>
    <row r="16" spans="1:9" ht="37.5" customHeight="1" x14ac:dyDescent="0.25">
      <c r="A16" s="129"/>
      <c r="B16" s="129"/>
      <c r="C16" s="129"/>
      <c r="D16" s="129"/>
      <c r="E16" s="129"/>
      <c r="F16" s="129"/>
      <c r="G16" s="129"/>
      <c r="H16" s="129"/>
      <c r="I16" s="129"/>
    </row>
    <row r="20" spans="1:14" ht="15.75" x14ac:dyDescent="0.25">
      <c r="A20" s="27" t="s">
        <v>78</v>
      </c>
      <c r="B20" s="28"/>
      <c r="C20" s="28"/>
      <c r="D20" s="28"/>
      <c r="E20" s="28"/>
      <c r="F20" s="29"/>
      <c r="G20" s="29"/>
      <c r="H20" s="29"/>
      <c r="I20" s="29"/>
      <c r="J20" s="29"/>
      <c r="K20" s="29"/>
      <c r="L20" s="29"/>
      <c r="M20" s="29"/>
      <c r="N20" s="29"/>
    </row>
    <row r="21" spans="1:14" ht="15.75" x14ac:dyDescent="0.25">
      <c r="A21" s="28"/>
      <c r="B21" s="28"/>
      <c r="C21" s="28"/>
      <c r="D21" s="28"/>
      <c r="E21" s="28"/>
      <c r="F21" s="30"/>
      <c r="G21" s="30"/>
      <c r="H21" s="30"/>
      <c r="I21" s="30"/>
      <c r="J21" s="30"/>
      <c r="K21" s="30"/>
      <c r="L21" s="30"/>
      <c r="M21" s="30"/>
      <c r="N21" s="30"/>
    </row>
    <row r="22" spans="1:14" ht="15.75" x14ac:dyDescent="0.25">
      <c r="A22" s="28"/>
      <c r="B22" s="28"/>
      <c r="C22" s="28"/>
      <c r="D22" s="28"/>
      <c r="E22" s="28"/>
      <c r="F22" s="30"/>
      <c r="G22" s="30"/>
      <c r="H22" s="30"/>
      <c r="I22" s="30"/>
      <c r="J22" s="30"/>
      <c r="K22" s="30"/>
      <c r="L22" s="30"/>
      <c r="M22" s="30"/>
      <c r="N22" s="30"/>
    </row>
    <row r="23" spans="1:14" ht="15.75" x14ac:dyDescent="0.25">
      <c r="A23" s="28"/>
      <c r="B23" s="28"/>
      <c r="C23" s="28"/>
      <c r="D23" s="28"/>
      <c r="E23" s="28"/>
      <c r="F23" s="30"/>
      <c r="G23" s="30"/>
      <c r="H23" s="30"/>
      <c r="I23" s="30"/>
      <c r="J23" s="30"/>
      <c r="K23" s="30"/>
      <c r="L23" s="30"/>
      <c r="M23" s="30"/>
      <c r="N23" s="30"/>
    </row>
    <row r="24" spans="1:14" ht="15.75" x14ac:dyDescent="0.25">
      <c r="A24" s="28"/>
      <c r="B24" s="28"/>
      <c r="C24" s="28"/>
      <c r="D24" s="28"/>
      <c r="E24" s="28"/>
      <c r="F24" s="30"/>
      <c r="G24" s="30"/>
      <c r="H24" s="30"/>
      <c r="I24" s="30"/>
      <c r="J24" s="30"/>
      <c r="K24" s="30"/>
      <c r="L24" s="30"/>
      <c r="M24" s="30"/>
      <c r="N24" s="30"/>
    </row>
    <row r="25" spans="1:14" ht="15.75" x14ac:dyDescent="0.25">
      <c r="A25" s="28"/>
      <c r="B25" s="28"/>
      <c r="C25" s="28"/>
      <c r="D25" s="28"/>
      <c r="E25" s="28"/>
      <c r="F25" s="30"/>
      <c r="G25" s="30"/>
      <c r="H25" s="30"/>
      <c r="I25" s="30"/>
      <c r="J25" s="30"/>
      <c r="K25" s="30"/>
      <c r="L25" s="30"/>
      <c r="M25" s="30"/>
      <c r="N25" s="30"/>
    </row>
    <row r="26" spans="1:14" ht="15.75" x14ac:dyDescent="0.25">
      <c r="A26" s="28"/>
      <c r="B26" s="28"/>
      <c r="C26" s="28"/>
      <c r="D26" s="28"/>
      <c r="E26" s="28"/>
      <c r="F26" s="30"/>
      <c r="G26" s="30"/>
      <c r="H26" s="30"/>
      <c r="I26" s="30"/>
      <c r="J26" s="30"/>
      <c r="K26" s="30"/>
      <c r="L26" s="30"/>
      <c r="M26" s="30"/>
      <c r="N26" s="30"/>
    </row>
    <row r="27" spans="1:14" ht="15.75" x14ac:dyDescent="0.25">
      <c r="A27" s="28"/>
      <c r="B27" s="28"/>
      <c r="C27" s="28"/>
      <c r="D27" s="28"/>
      <c r="E27" s="28"/>
      <c r="F27" s="30"/>
      <c r="G27" s="30"/>
      <c r="H27" s="30"/>
      <c r="I27" s="30"/>
      <c r="J27" s="30"/>
      <c r="K27" s="30"/>
      <c r="L27" s="30"/>
      <c r="M27" s="30"/>
      <c r="N27" s="30"/>
    </row>
    <row r="28" spans="1:14" ht="15.75" x14ac:dyDescent="0.25">
      <c r="A28" s="28"/>
      <c r="B28" s="28"/>
      <c r="C28" s="28"/>
      <c r="D28" s="28"/>
      <c r="E28" s="28"/>
      <c r="F28" s="28"/>
      <c r="G28" s="28"/>
      <c r="H28" s="28"/>
      <c r="I28" s="28"/>
      <c r="J28" s="28"/>
      <c r="K28" s="28"/>
      <c r="L28" s="28"/>
      <c r="M28" s="28"/>
      <c r="N28" s="28"/>
    </row>
    <row r="29" spans="1:14" ht="15.75" x14ac:dyDescent="0.25">
      <c r="A29" s="28"/>
      <c r="B29" s="28"/>
      <c r="C29" s="28"/>
      <c r="D29" s="28"/>
      <c r="E29" s="28"/>
      <c r="F29" s="28"/>
      <c r="G29" s="28"/>
      <c r="H29" s="28"/>
      <c r="I29" s="28"/>
      <c r="J29" s="28"/>
      <c r="K29" s="28"/>
      <c r="L29" s="28"/>
      <c r="M29" s="28"/>
      <c r="N29" s="28"/>
    </row>
    <row r="30" spans="1:14" ht="15.75" x14ac:dyDescent="0.25">
      <c r="A30" s="27" t="s">
        <v>3</v>
      </c>
      <c r="B30" s="28"/>
      <c r="C30" s="28"/>
      <c r="D30" s="28"/>
      <c r="E30" s="28"/>
      <c r="F30" s="28"/>
      <c r="G30" s="28"/>
      <c r="H30" s="28"/>
      <c r="I30" s="28"/>
      <c r="J30" s="28"/>
      <c r="K30" s="28"/>
      <c r="L30" s="28"/>
      <c r="M30" s="28"/>
      <c r="N30" s="28"/>
    </row>
    <row r="31" spans="1:14" ht="15.75" x14ac:dyDescent="0.25">
      <c r="A31" s="27" t="s">
        <v>65</v>
      </c>
      <c r="B31" s="28"/>
      <c r="C31" s="28"/>
      <c r="D31" s="28"/>
      <c r="E31" s="28"/>
      <c r="F31" s="28"/>
      <c r="G31" s="28"/>
      <c r="H31" s="28"/>
      <c r="I31" s="28"/>
      <c r="J31" s="28"/>
      <c r="K31" s="28"/>
      <c r="L31" s="28"/>
      <c r="M31" s="28"/>
      <c r="N31" s="28"/>
    </row>
    <row r="32" spans="1:14" ht="15.75" x14ac:dyDescent="0.25">
      <c r="A32" s="27" t="s">
        <v>66</v>
      </c>
      <c r="B32" s="28"/>
      <c r="C32" s="28"/>
      <c r="D32" s="28"/>
      <c r="E32" s="28"/>
      <c r="F32" s="28"/>
      <c r="G32" s="28"/>
      <c r="H32" s="28"/>
      <c r="I32" s="28"/>
      <c r="J32" s="28"/>
      <c r="K32" s="28"/>
      <c r="L32" s="28"/>
      <c r="M32" s="28"/>
      <c r="N32" s="28"/>
    </row>
    <row r="33" spans="1:14" s="43" customFormat="1" ht="18.75" x14ac:dyDescent="0.3">
      <c r="A33" s="38" t="s">
        <v>82</v>
      </c>
      <c r="B33" s="42"/>
      <c r="C33" s="42"/>
      <c r="D33" s="147" t="s">
        <v>83</v>
      </c>
      <c r="E33" s="147"/>
      <c r="F33" s="147"/>
      <c r="G33" s="147"/>
      <c r="H33" s="147"/>
      <c r="I33" s="147"/>
      <c r="J33" s="42"/>
      <c r="K33" s="42"/>
      <c r="L33" s="42"/>
      <c r="M33" s="42"/>
      <c r="N33" s="42"/>
    </row>
    <row r="34" spans="1:14" ht="18.75" x14ac:dyDescent="0.3">
      <c r="A34" s="38" t="s">
        <v>67</v>
      </c>
      <c r="B34" s="28"/>
      <c r="C34" s="131" t="s">
        <v>1</v>
      </c>
      <c r="D34" s="131"/>
      <c r="E34" s="131"/>
      <c r="F34" s="131"/>
      <c r="G34" s="131"/>
      <c r="H34" s="27" t="s">
        <v>68</v>
      </c>
      <c r="I34" s="132" t="s">
        <v>69</v>
      </c>
      <c r="J34" s="133"/>
      <c r="K34" s="133"/>
      <c r="L34" s="133"/>
      <c r="M34" s="133"/>
      <c r="N34" s="133"/>
    </row>
    <row r="35" spans="1:14" ht="15.75" x14ac:dyDescent="0.25">
      <c r="A35" s="27" t="s">
        <v>70</v>
      </c>
      <c r="B35" s="28"/>
      <c r="C35" s="28"/>
      <c r="D35" s="28"/>
      <c r="E35" s="28"/>
      <c r="F35" s="28"/>
      <c r="G35" s="28"/>
      <c r="H35" s="28"/>
      <c r="I35" s="28"/>
      <c r="J35" s="28"/>
      <c r="K35" s="28"/>
      <c r="L35" s="28"/>
      <c r="M35" s="28"/>
      <c r="N35" s="28"/>
    </row>
    <row r="36" spans="1:14" ht="21" x14ac:dyDescent="0.25">
      <c r="A36" s="31" t="s">
        <v>71</v>
      </c>
      <c r="B36" s="41"/>
      <c r="C36" s="127" t="s">
        <v>5</v>
      </c>
      <c r="D36" s="127"/>
      <c r="E36" s="127"/>
      <c r="F36" s="127"/>
      <c r="G36" s="127"/>
      <c r="H36" s="127"/>
      <c r="I36" s="127"/>
      <c r="J36" s="127"/>
      <c r="K36" s="127"/>
      <c r="L36" s="36"/>
      <c r="M36" s="36"/>
      <c r="N36" s="36"/>
    </row>
  </sheetData>
  <sheetProtection algorithmName="SHA-512" hashValue="znQUiLiF+9hFE24UT6L4RLtV8XdeOoc+MJQsE4tkVgUQpyo8492i75S/9VpM0RJo0OQLWTo11ED5AQUdjVa7bQ==" saltValue="eCqZlEhHjrPTxhJau4xVVA==" spinCount="100000" sheet="1" objects="1" scenarios="1"/>
  <mergeCells count="15">
    <mergeCell ref="A3:I4"/>
    <mergeCell ref="C36:K36"/>
    <mergeCell ref="A7:H7"/>
    <mergeCell ref="A14:I16"/>
    <mergeCell ref="A12:I13"/>
    <mergeCell ref="C34:G34"/>
    <mergeCell ref="I34:N34"/>
    <mergeCell ref="A8:B9"/>
    <mergeCell ref="C8:D8"/>
    <mergeCell ref="E8:F8"/>
    <mergeCell ref="G8:H8"/>
    <mergeCell ref="C9:D9"/>
    <mergeCell ref="E9:F9"/>
    <mergeCell ref="G9:H9"/>
    <mergeCell ref="D33:I33"/>
  </mergeCells>
  <conditionalFormatting sqref="C9:F9">
    <cfRule type="containsBlanks" dxfId="1" priority="1">
      <formula>LEN(TRIM(C9))=0</formula>
    </cfRule>
  </conditionalFormatting>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S89"/>
  <sheetViews>
    <sheetView view="pageBreakPreview" zoomScaleNormal="100" zoomScaleSheetLayoutView="100" workbookViewId="0">
      <selection activeCell="E17" sqref="E17:J17"/>
    </sheetView>
  </sheetViews>
  <sheetFormatPr defaultColWidth="12" defaultRowHeight="16.5" x14ac:dyDescent="0.3"/>
  <cols>
    <col min="1" max="1" width="23.28515625" style="1" customWidth="1"/>
    <col min="2" max="2" width="14.85546875" style="1" customWidth="1"/>
    <col min="3" max="3" width="18.140625" style="1" customWidth="1"/>
    <col min="4" max="4" width="9.85546875" style="1" customWidth="1"/>
    <col min="5" max="7" width="13.28515625" style="1" customWidth="1"/>
    <col min="8" max="9" width="21.140625" style="1" customWidth="1"/>
    <col min="10" max="10" width="29.85546875" style="1" customWidth="1"/>
    <col min="11" max="11" width="9.7109375" style="1" customWidth="1"/>
    <col min="12" max="12" width="21.140625" style="1" customWidth="1"/>
    <col min="13" max="14" width="15.42578125" style="1" customWidth="1"/>
    <col min="15" max="15" width="41.5703125" style="1" customWidth="1"/>
    <col min="16" max="16" width="15.42578125" style="1" customWidth="1"/>
    <col min="17" max="17" width="41.5703125" style="1" customWidth="1"/>
    <col min="18" max="16384" width="12" style="1"/>
  </cols>
  <sheetData>
    <row r="1" spans="1:18" ht="21" x14ac:dyDescent="0.3">
      <c r="A1" s="45" t="s">
        <v>64</v>
      </c>
      <c r="B1" s="115"/>
      <c r="C1" s="115"/>
      <c r="D1" s="228" t="s">
        <v>84</v>
      </c>
      <c r="E1" s="228"/>
      <c r="F1" s="229" t="s">
        <v>90</v>
      </c>
      <c r="G1" s="230"/>
      <c r="H1" s="230"/>
      <c r="I1" s="116"/>
      <c r="J1" s="231" t="s">
        <v>85</v>
      </c>
      <c r="K1" s="231"/>
      <c r="L1" s="37" t="s">
        <v>68</v>
      </c>
      <c r="M1" s="98" t="s">
        <v>69</v>
      </c>
      <c r="N1" s="44"/>
    </row>
    <row r="2" spans="1:18" x14ac:dyDescent="0.3">
      <c r="A2" s="232" t="s">
        <v>63</v>
      </c>
      <c r="B2" s="233"/>
      <c r="C2" s="233"/>
      <c r="D2" s="233"/>
      <c r="E2" s="233"/>
      <c r="F2" s="233"/>
      <c r="G2" s="233"/>
      <c r="H2" s="233"/>
      <c r="I2" s="233"/>
      <c r="J2" s="233"/>
    </row>
    <row r="3" spans="1:18" x14ac:dyDescent="0.3">
      <c r="A3" s="233"/>
      <c r="B3" s="233"/>
      <c r="C3" s="233"/>
      <c r="D3" s="233"/>
      <c r="E3" s="233"/>
      <c r="F3" s="233"/>
      <c r="G3" s="233"/>
      <c r="H3" s="233"/>
      <c r="I3" s="233"/>
      <c r="J3" s="233"/>
    </row>
    <row r="4" spans="1:18" ht="17.25" thickBot="1" x14ac:dyDescent="0.35">
      <c r="A4" s="46"/>
      <c r="B4" s="46"/>
      <c r="C4" s="33"/>
      <c r="D4" s="234"/>
      <c r="E4" s="234"/>
      <c r="F4" s="234"/>
      <c r="G4" s="28"/>
      <c r="H4" s="34"/>
      <c r="I4" s="34"/>
      <c r="J4" s="46"/>
    </row>
    <row r="5" spans="1:18" ht="24.75" customHeight="1" thickBot="1" x14ac:dyDescent="0.55000000000000004">
      <c r="A5" s="134" t="s">
        <v>0</v>
      </c>
      <c r="B5" s="135"/>
      <c r="C5" s="138" t="s">
        <v>39</v>
      </c>
      <c r="D5" s="139"/>
      <c r="E5" s="138" t="s">
        <v>40</v>
      </c>
      <c r="F5" s="139"/>
      <c r="G5" s="140" t="s">
        <v>41</v>
      </c>
      <c r="H5" s="139"/>
      <c r="I5" s="117"/>
    </row>
    <row r="6" spans="1:18" ht="24.75" customHeight="1" x14ac:dyDescent="0.5">
      <c r="A6" s="136"/>
      <c r="B6" s="137"/>
      <c r="C6" s="226">
        <f>'Information '!C9:D9</f>
        <v>1750</v>
      </c>
      <c r="D6" s="227"/>
      <c r="E6" s="237">
        <f>'Information '!E9:F9</f>
        <v>1255</v>
      </c>
      <c r="F6" s="238"/>
      <c r="G6" s="239">
        <f>C6+E6</f>
        <v>3005</v>
      </c>
      <c r="H6" s="238"/>
      <c r="I6" s="118"/>
    </row>
    <row r="7" spans="1:18" ht="24.75" customHeight="1" thickBot="1" x14ac:dyDescent="0.55000000000000004">
      <c r="A7" s="224"/>
      <c r="B7" s="225"/>
      <c r="C7" s="240">
        <f>C6/(C6+E6)</f>
        <v>0.58236272878535777</v>
      </c>
      <c r="D7" s="241"/>
      <c r="E7" s="242">
        <f>E6/(C6+E6)</f>
        <v>0.41763727121464228</v>
      </c>
      <c r="F7" s="243"/>
      <c r="G7" s="244">
        <f>C7+E7</f>
        <v>1</v>
      </c>
      <c r="H7" s="245"/>
      <c r="I7" s="118"/>
    </row>
    <row r="8" spans="1:18" ht="17.25" thickBot="1" x14ac:dyDescent="0.35"/>
    <row r="9" spans="1:18" ht="66" thickBot="1" x14ac:dyDescent="0.35">
      <c r="A9" s="52" t="s">
        <v>12</v>
      </c>
      <c r="B9" s="22" t="s">
        <v>0</v>
      </c>
      <c r="C9" s="53" t="s">
        <v>13</v>
      </c>
      <c r="D9" s="246" t="s">
        <v>10</v>
      </c>
      <c r="E9" s="247"/>
      <c r="F9" s="247"/>
      <c r="G9" s="247"/>
      <c r="H9" s="247"/>
      <c r="I9" s="247"/>
      <c r="J9" s="248"/>
      <c r="L9" s="7"/>
      <c r="M9" s="7"/>
      <c r="N9" s="7"/>
      <c r="O9" s="7"/>
      <c r="P9" s="7"/>
      <c r="Q9" s="7"/>
      <c r="R9" s="18" t="s">
        <v>3</v>
      </c>
    </row>
    <row r="10" spans="1:18" s="7" customFormat="1" ht="60.75" customHeight="1" thickBot="1" x14ac:dyDescent="0.35">
      <c r="A10" s="120" t="s">
        <v>86</v>
      </c>
      <c r="B10" s="59">
        <f>G6</f>
        <v>3005</v>
      </c>
      <c r="C10" s="60" t="str">
        <f>IF(B10&gt;=250,"পানির ব্যাবস্থা করিতে হইবে","লাগবেনা")</f>
        <v>পানির ব্যাবস্থা করিতে হইবে</v>
      </c>
      <c r="D10" s="99" t="s">
        <v>102</v>
      </c>
      <c r="E10" s="235" t="s">
        <v>87</v>
      </c>
      <c r="F10" s="235"/>
      <c r="G10" s="235"/>
      <c r="H10" s="235"/>
      <c r="I10" s="235"/>
      <c r="J10" s="236"/>
      <c r="K10" s="1"/>
    </row>
    <row r="11" spans="1:18" s="6" customFormat="1" ht="30.75" customHeight="1" x14ac:dyDescent="0.3">
      <c r="A11" s="207" t="s">
        <v>44</v>
      </c>
      <c r="B11" s="349">
        <f>E6</f>
        <v>1255</v>
      </c>
      <c r="C11" s="355">
        <f>IF(B11&lt;101,4,IF(B11&gt;=100,(B11-100)/50+4,0))</f>
        <v>27.1</v>
      </c>
      <c r="D11" s="100" t="s">
        <v>94</v>
      </c>
      <c r="E11" s="351" t="s">
        <v>91</v>
      </c>
      <c r="F11" s="351"/>
      <c r="G11" s="351"/>
      <c r="H11" s="351"/>
      <c r="I11" s="351"/>
      <c r="J11" s="352"/>
      <c r="K11" s="1"/>
    </row>
    <row r="12" spans="1:18" s="6" customFormat="1" ht="21.75" customHeight="1" thickBot="1" x14ac:dyDescent="0.35">
      <c r="A12" s="209"/>
      <c r="B12" s="350"/>
      <c r="C12" s="356"/>
      <c r="D12" s="101" t="s">
        <v>92</v>
      </c>
      <c r="E12" s="353"/>
      <c r="F12" s="353"/>
      <c r="G12" s="353"/>
      <c r="H12" s="353"/>
      <c r="I12" s="353"/>
      <c r="J12" s="354"/>
      <c r="K12" s="1"/>
    </row>
    <row r="13" spans="1:18" s="6" customFormat="1" ht="29.25" customHeight="1" x14ac:dyDescent="0.3">
      <c r="A13" s="255" t="s">
        <v>73</v>
      </c>
      <c r="B13" s="357">
        <f>C6</f>
        <v>1750</v>
      </c>
      <c r="C13" s="359">
        <f>IF(B13&lt;91,2,IF(B13&gt;=100,(B13-80)/60+2,0))</f>
        <v>29.833333333333332</v>
      </c>
      <c r="D13" s="102" t="s">
        <v>94</v>
      </c>
      <c r="E13" s="361" t="s">
        <v>93</v>
      </c>
      <c r="F13" s="361"/>
      <c r="G13" s="361"/>
      <c r="H13" s="361"/>
      <c r="I13" s="361"/>
      <c r="J13" s="362"/>
      <c r="K13" s="1"/>
    </row>
    <row r="14" spans="1:18" s="6" customFormat="1" ht="21" customHeight="1" thickBot="1" x14ac:dyDescent="0.35">
      <c r="A14" s="256"/>
      <c r="B14" s="358"/>
      <c r="C14" s="360"/>
      <c r="D14" s="101" t="s">
        <v>92</v>
      </c>
      <c r="E14" s="363"/>
      <c r="F14" s="363"/>
      <c r="G14" s="363"/>
      <c r="H14" s="363"/>
      <c r="I14" s="363"/>
      <c r="J14" s="364"/>
      <c r="K14" s="1"/>
    </row>
    <row r="15" spans="1:18" s="6" customFormat="1" ht="54" customHeight="1" thickBot="1" x14ac:dyDescent="0.35">
      <c r="A15" s="63" t="s">
        <v>54</v>
      </c>
      <c r="B15" s="64">
        <f>G6</f>
        <v>3005</v>
      </c>
      <c r="C15" s="65">
        <f>IF(B15&gt;99,(B15/100),"প্রযোজ্য নয়")</f>
        <v>30.05</v>
      </c>
      <c r="D15" s="103" t="s">
        <v>95</v>
      </c>
      <c r="E15" s="249" t="s">
        <v>133</v>
      </c>
      <c r="F15" s="249"/>
      <c r="G15" s="249"/>
      <c r="H15" s="249"/>
      <c r="I15" s="249"/>
      <c r="J15" s="250"/>
      <c r="K15" s="1"/>
    </row>
    <row r="16" spans="1:18" s="6" customFormat="1" ht="62.25" customHeight="1" thickBot="1" x14ac:dyDescent="0.35">
      <c r="A16" s="66" t="s">
        <v>88</v>
      </c>
      <c r="B16" s="64">
        <f>G6</f>
        <v>3005</v>
      </c>
      <c r="C16" s="67" t="str">
        <f>IF(B16&gt;=20,"০২ টি করিয়া বর্হিগমন পথ থাকিতে হইবে।","০১ টি থাকিলেই হইবে")</f>
        <v>০২ টি করিয়া বর্হিগমন পথ থাকিতে হইবে।</v>
      </c>
      <c r="D16" s="104" t="s">
        <v>96</v>
      </c>
      <c r="E16" s="251" t="s">
        <v>89</v>
      </c>
      <c r="F16" s="251"/>
      <c r="G16" s="251"/>
      <c r="H16" s="251"/>
      <c r="I16" s="251"/>
      <c r="J16" s="252"/>
      <c r="K16" s="1"/>
    </row>
    <row r="17" spans="1:19" s="7" customFormat="1" ht="63" customHeight="1" thickBot="1" x14ac:dyDescent="0.35">
      <c r="A17" s="68" t="s">
        <v>15</v>
      </c>
      <c r="B17" s="64">
        <f>G6</f>
        <v>3005</v>
      </c>
      <c r="C17" s="65">
        <f>IF(B17&gt;299,1,"প্রযোজ্য নয়")</f>
        <v>1</v>
      </c>
      <c r="D17" s="105" t="s">
        <v>97</v>
      </c>
      <c r="E17" s="251" t="s">
        <v>137</v>
      </c>
      <c r="F17" s="253"/>
      <c r="G17" s="253"/>
      <c r="H17" s="253"/>
      <c r="I17" s="253"/>
      <c r="J17" s="254"/>
      <c r="K17" s="1"/>
      <c r="R17" s="20" t="s">
        <v>1</v>
      </c>
    </row>
    <row r="18" spans="1:19" ht="39.75" customHeight="1" x14ac:dyDescent="0.3">
      <c r="A18" s="93" t="s">
        <v>17</v>
      </c>
      <c r="B18" s="51">
        <f>G6</f>
        <v>3005</v>
      </c>
      <c r="C18" s="61">
        <f>B18*6%</f>
        <v>180.29999999999998</v>
      </c>
      <c r="D18" s="94" t="s">
        <v>24</v>
      </c>
      <c r="E18" s="265" t="s">
        <v>98</v>
      </c>
      <c r="F18" s="258" t="s">
        <v>134</v>
      </c>
      <c r="G18" s="259"/>
      <c r="H18" s="259"/>
      <c r="I18" s="259"/>
      <c r="J18" s="260"/>
      <c r="L18" s="7"/>
      <c r="M18" s="7"/>
      <c r="N18" s="7"/>
      <c r="O18" s="7"/>
      <c r="P18" s="7"/>
      <c r="Q18" s="7"/>
      <c r="R18" s="18" t="s">
        <v>2</v>
      </c>
    </row>
    <row r="19" spans="1:19" ht="39.75" customHeight="1" x14ac:dyDescent="0.5">
      <c r="A19" s="69" t="s">
        <v>16</v>
      </c>
      <c r="B19" s="50">
        <f>G6</f>
        <v>3005</v>
      </c>
      <c r="C19" s="47">
        <f>B19*6%</f>
        <v>180.29999999999998</v>
      </c>
      <c r="D19" s="48">
        <f>(SUM(C18+C19+C20))</f>
        <v>540.9</v>
      </c>
      <c r="E19" s="266"/>
      <c r="F19" s="261"/>
      <c r="G19" s="261"/>
      <c r="H19" s="261"/>
      <c r="I19" s="261"/>
      <c r="J19" s="262"/>
      <c r="L19" s="7"/>
      <c r="M19" s="7"/>
      <c r="N19" s="7"/>
      <c r="O19" s="7"/>
      <c r="P19" s="7"/>
      <c r="Q19" s="7"/>
      <c r="R19" s="18" t="s">
        <v>6</v>
      </c>
      <c r="S19" s="18" t="s">
        <v>7</v>
      </c>
    </row>
    <row r="20" spans="1:19" ht="40.5" thickBot="1" x14ac:dyDescent="0.35">
      <c r="A20" s="95" t="s">
        <v>18</v>
      </c>
      <c r="B20" s="73">
        <f>G6</f>
        <v>3005</v>
      </c>
      <c r="C20" s="62">
        <f>B20*6%</f>
        <v>180.29999999999998</v>
      </c>
      <c r="D20" s="96" t="s">
        <v>19</v>
      </c>
      <c r="E20" s="106" t="s">
        <v>99</v>
      </c>
      <c r="F20" s="263"/>
      <c r="G20" s="263"/>
      <c r="H20" s="263"/>
      <c r="I20" s="263"/>
      <c r="J20" s="264"/>
      <c r="L20" s="7"/>
      <c r="M20" s="7"/>
      <c r="N20" s="7"/>
      <c r="O20" s="7"/>
      <c r="P20" s="7"/>
      <c r="Q20" s="7"/>
      <c r="R20" s="19" t="s">
        <v>8</v>
      </c>
      <c r="S20" s="19" t="s">
        <v>5</v>
      </c>
    </row>
    <row r="21" spans="1:19" ht="92.25" customHeight="1" thickBot="1" x14ac:dyDescent="0.35">
      <c r="A21" s="68" t="s">
        <v>14</v>
      </c>
      <c r="B21" s="64">
        <f>G6</f>
        <v>3005</v>
      </c>
      <c r="C21" s="97">
        <f>IF(B21&lt;500,"প্রযোজ্য নয়",IF(B21&lt;=2000,1,IF(B21&lt;=2001,2,IF(B21&lt;=4000,2,IF(B21&lt;=4001,3,IF(B21&lt;=6000,3,IF(B21&lt;=6001,4,IF(B21&lt;=8000,4,IF(B21&lt;=8001,5,IF(B21&lt;=10000,5,IF(B21&lt;=10001,6,IF(B21&lt;=12000,6,IF(B21&lt;=12001,7,IF(B21&lt;=14000,7,IF(B21&lt;=14001,8,IF(B21&lt;=16000,8,IF(B21&lt;=16001,9,IF(B21&lt;=18000,9,IF(B21&lt;=18001,10,IF(B21&lt;=20000,10,IF(B21&lt;=20001,11,11)))))))))))))))))))))</f>
        <v>2</v>
      </c>
      <c r="D21" s="107" t="s">
        <v>101</v>
      </c>
      <c r="E21" s="267" t="s">
        <v>100</v>
      </c>
      <c r="F21" s="267"/>
      <c r="G21" s="267"/>
      <c r="H21" s="267"/>
      <c r="I21" s="267"/>
      <c r="J21" s="268"/>
      <c r="L21" s="7"/>
      <c r="M21" s="7"/>
      <c r="N21" s="7"/>
      <c r="O21" s="7"/>
      <c r="P21" s="7"/>
      <c r="Q21" s="7"/>
      <c r="R21" s="18" t="s">
        <v>4</v>
      </c>
    </row>
    <row r="22" spans="1:19" ht="66" thickBot="1" x14ac:dyDescent="0.35">
      <c r="A22" s="52" t="s">
        <v>12</v>
      </c>
      <c r="B22" s="22" t="s">
        <v>0</v>
      </c>
      <c r="C22" s="53" t="s">
        <v>13</v>
      </c>
      <c r="D22" s="246" t="s">
        <v>10</v>
      </c>
      <c r="E22" s="247"/>
      <c r="F22" s="247"/>
      <c r="G22" s="247"/>
      <c r="H22" s="247"/>
      <c r="I22" s="247"/>
      <c r="J22" s="248"/>
      <c r="L22" s="7"/>
      <c r="M22" s="7"/>
      <c r="N22" s="7"/>
      <c r="O22" s="7"/>
      <c r="P22" s="7"/>
      <c r="Q22" s="7"/>
      <c r="R22" s="18" t="s">
        <v>3</v>
      </c>
    </row>
    <row r="23" spans="1:19" s="6" customFormat="1" ht="35.25" customHeight="1" x14ac:dyDescent="0.3">
      <c r="A23" s="255" t="s">
        <v>20</v>
      </c>
      <c r="B23" s="185">
        <f>G6</f>
        <v>3005</v>
      </c>
      <c r="C23" s="71">
        <f>IF(B23&lt;50,0,IF(B23&lt;=500,6,IF(B23&lt;=1000,8,IF(B23&lt;=3000,10,IF(B23&gt;=3001,12,12)))))</f>
        <v>12</v>
      </c>
      <c r="D23" s="275" t="s">
        <v>103</v>
      </c>
      <c r="E23" s="269" t="s">
        <v>75</v>
      </c>
      <c r="F23" s="269"/>
      <c r="G23" s="269"/>
      <c r="H23" s="269"/>
      <c r="I23" s="269"/>
      <c r="J23" s="270"/>
      <c r="K23" s="1"/>
    </row>
    <row r="24" spans="1:19" s="6" customFormat="1" ht="23.25" customHeight="1" x14ac:dyDescent="0.3">
      <c r="A24" s="208"/>
      <c r="B24" s="257"/>
      <c r="C24" s="54" t="s">
        <v>53</v>
      </c>
      <c r="D24" s="276"/>
      <c r="E24" s="271"/>
      <c r="F24" s="271"/>
      <c r="G24" s="271"/>
      <c r="H24" s="271"/>
      <c r="I24" s="271"/>
      <c r="J24" s="272"/>
      <c r="K24" s="1"/>
    </row>
    <row r="25" spans="1:19" s="6" customFormat="1" ht="32.25" customHeight="1" x14ac:dyDescent="0.3">
      <c r="A25" s="208"/>
      <c r="B25" s="257"/>
      <c r="C25" s="55">
        <f>IF(C27=0,C23,C23-C27)</f>
        <v>8</v>
      </c>
      <c r="D25" s="276"/>
      <c r="E25" s="271"/>
      <c r="F25" s="271"/>
      <c r="G25" s="271"/>
      <c r="H25" s="271"/>
      <c r="I25" s="271"/>
      <c r="J25" s="272"/>
      <c r="K25" s="1"/>
    </row>
    <row r="26" spans="1:19" s="6" customFormat="1" ht="24.75" customHeight="1" x14ac:dyDescent="0.3">
      <c r="A26" s="208"/>
      <c r="B26" s="257"/>
      <c r="C26" s="54" t="s">
        <v>52</v>
      </c>
      <c r="D26" s="276"/>
      <c r="E26" s="271"/>
      <c r="F26" s="271"/>
      <c r="G26" s="271"/>
      <c r="H26" s="271"/>
      <c r="I26" s="271"/>
      <c r="J26" s="272"/>
      <c r="K26" s="1"/>
    </row>
    <row r="27" spans="1:19" s="6" customFormat="1" ht="27" customHeight="1" thickBot="1" x14ac:dyDescent="0.35">
      <c r="A27" s="256"/>
      <c r="B27" s="186"/>
      <c r="C27" s="74">
        <f>IF(E6&gt;=(G6/3),C23/3,0)</f>
        <v>4</v>
      </c>
      <c r="D27" s="277"/>
      <c r="E27" s="273"/>
      <c r="F27" s="273"/>
      <c r="G27" s="273"/>
      <c r="H27" s="273"/>
      <c r="I27" s="273"/>
      <c r="J27" s="274"/>
      <c r="K27" s="1"/>
    </row>
    <row r="28" spans="1:19" s="6" customFormat="1" ht="72.75" customHeight="1" x14ac:dyDescent="0.3">
      <c r="A28" s="278" t="s">
        <v>21</v>
      </c>
      <c r="B28" s="281">
        <f>G6</f>
        <v>3005</v>
      </c>
      <c r="C28" s="77">
        <f>IF(B28&lt;1,0,IF(B28&lt;=1,6,IF(B28&lt;=100,6,IF(B28&lt;=101,10,IF(B28&lt;=400,10,IF(B28&lt;=401,12,IF(B28&lt;=800,12,IF(B28&lt;=801,14,IF(B28&lt;=1500,14,IF(B28&lt;=1501,18,IF(B28&lt;=3000,18,IF(B28&lt;=3001,22,IF(B28&lt;=5000,22,IF(B28&lt;=5001,24,IF(B28&lt;=7500,24,IF(B28&gt;=7501,30,30))))))))))))))))</f>
        <v>22</v>
      </c>
      <c r="D28" s="292" t="s">
        <v>104</v>
      </c>
      <c r="E28" s="290" t="s">
        <v>140</v>
      </c>
      <c r="F28" s="290"/>
      <c r="G28" s="290"/>
      <c r="H28" s="290"/>
      <c r="I28" s="290"/>
      <c r="J28" s="291"/>
      <c r="K28" s="1"/>
    </row>
    <row r="29" spans="1:19" s="6" customFormat="1" ht="25.5" customHeight="1" x14ac:dyDescent="0.3">
      <c r="A29" s="279"/>
      <c r="B29" s="282"/>
      <c r="C29" s="54" t="s">
        <v>53</v>
      </c>
      <c r="D29" s="222"/>
      <c r="E29" s="271"/>
      <c r="F29" s="271"/>
      <c r="G29" s="271"/>
      <c r="H29" s="271"/>
      <c r="I29" s="271"/>
      <c r="J29" s="272"/>
      <c r="K29" s="1"/>
    </row>
    <row r="30" spans="1:19" s="6" customFormat="1" ht="25.5" customHeight="1" x14ac:dyDescent="0.3">
      <c r="A30" s="279"/>
      <c r="B30" s="282"/>
      <c r="C30" s="55">
        <f>IF(OR(E7&gt;=10%,E6&gt;=50),C7*C28,C28)</f>
        <v>12.811980033277871</v>
      </c>
      <c r="D30" s="222" t="s">
        <v>106</v>
      </c>
      <c r="E30" s="286" t="s">
        <v>105</v>
      </c>
      <c r="F30" s="286"/>
      <c r="G30" s="286"/>
      <c r="H30" s="286"/>
      <c r="I30" s="286"/>
      <c r="J30" s="287"/>
      <c r="K30" s="1"/>
    </row>
    <row r="31" spans="1:19" s="6" customFormat="1" ht="25.5" customHeight="1" x14ac:dyDescent="0.3">
      <c r="A31" s="279"/>
      <c r="B31" s="282"/>
      <c r="C31" s="54" t="s">
        <v>52</v>
      </c>
      <c r="D31" s="222"/>
      <c r="E31" s="286"/>
      <c r="F31" s="286"/>
      <c r="G31" s="286"/>
      <c r="H31" s="286"/>
      <c r="I31" s="286"/>
      <c r="J31" s="287"/>
      <c r="K31" s="1"/>
    </row>
    <row r="32" spans="1:19" s="6" customFormat="1" ht="25.5" customHeight="1" thickBot="1" x14ac:dyDescent="0.35">
      <c r="A32" s="280"/>
      <c r="B32" s="283"/>
      <c r="C32" s="78">
        <f>IF(OR(E7&gt;=10%,E6&gt;=50),E7*C28,0)</f>
        <v>9.1880199667221305</v>
      </c>
      <c r="D32" s="223"/>
      <c r="E32" s="288"/>
      <c r="F32" s="288"/>
      <c r="G32" s="288"/>
      <c r="H32" s="288"/>
      <c r="I32" s="288"/>
      <c r="J32" s="289"/>
      <c r="K32" s="1"/>
    </row>
    <row r="33" spans="1:18" s="6" customFormat="1" ht="39" customHeight="1" x14ac:dyDescent="0.3">
      <c r="A33" s="284" t="s">
        <v>55</v>
      </c>
      <c r="B33" s="75">
        <f>C28</f>
        <v>22</v>
      </c>
      <c r="C33" s="76">
        <f>C28*51%</f>
        <v>11.22</v>
      </c>
      <c r="D33" s="297" t="s">
        <v>108</v>
      </c>
      <c r="E33" s="293" t="s">
        <v>107</v>
      </c>
      <c r="F33" s="293"/>
      <c r="G33" s="293"/>
      <c r="H33" s="293"/>
      <c r="I33" s="293"/>
      <c r="J33" s="294"/>
      <c r="K33" s="1"/>
    </row>
    <row r="34" spans="1:18" s="6" customFormat="1" ht="104.25" customHeight="1" thickBot="1" x14ac:dyDescent="0.3">
      <c r="A34" s="285"/>
      <c r="B34" s="80" t="s">
        <v>76</v>
      </c>
      <c r="C34" s="81" t="s">
        <v>77</v>
      </c>
      <c r="D34" s="298"/>
      <c r="E34" s="295"/>
      <c r="F34" s="295"/>
      <c r="G34" s="295"/>
      <c r="H34" s="295"/>
      <c r="I34" s="295"/>
      <c r="J34" s="296"/>
    </row>
    <row r="35" spans="1:18" s="6" customFormat="1" ht="50.25" customHeight="1" x14ac:dyDescent="0.3">
      <c r="A35" s="299" t="s">
        <v>60</v>
      </c>
      <c r="B35" s="281">
        <f>G6</f>
        <v>3005</v>
      </c>
      <c r="C35" s="82">
        <f>IF(B35&lt;51,0,IF(B35&lt;=51,9,IF(B35&lt;=100,9,IF(B35&lt;=101,13,IF(B35&lt;=200,13,IF(B35&lt;=201,19,IF(B35&lt;=400,19,IF(B35&lt;=401,23,IF(B35&lt;=800,23,IF(B35&lt;=801,25,IF(B35&lt;=1500,25,IF(B35&lt;=1501,27,IF(B35&lt;=3000,27,IF(B35&lt;=3001,29,IF(B35&lt;=5000,29,IF(B35&lt;=5001,31,IF(B35&lt;=7500,31,IF(B35&gt;=7501,35,35))))))))))))))))))</f>
        <v>29</v>
      </c>
      <c r="D35" s="110" t="s">
        <v>111</v>
      </c>
      <c r="E35" s="315" t="s">
        <v>138</v>
      </c>
      <c r="F35" s="316"/>
      <c r="G35" s="316"/>
      <c r="H35" s="316"/>
      <c r="I35" s="316"/>
      <c r="J35" s="317"/>
      <c r="K35" s="1"/>
    </row>
    <row r="36" spans="1:18" s="6" customFormat="1" ht="24.75" customHeight="1" x14ac:dyDescent="0.3">
      <c r="A36" s="300"/>
      <c r="B36" s="282"/>
      <c r="C36" s="56" t="s">
        <v>50</v>
      </c>
      <c r="D36" s="320" t="s">
        <v>112</v>
      </c>
      <c r="E36" s="318" t="s">
        <v>139</v>
      </c>
      <c r="F36" s="318"/>
      <c r="G36" s="318"/>
      <c r="H36" s="318"/>
      <c r="I36" s="318"/>
      <c r="J36" s="319"/>
      <c r="K36" s="1"/>
    </row>
    <row r="37" spans="1:18" s="6" customFormat="1" ht="24.75" customHeight="1" x14ac:dyDescent="0.3">
      <c r="A37" s="300"/>
      <c r="B37" s="282"/>
      <c r="C37" s="57">
        <f>C35</f>
        <v>29</v>
      </c>
      <c r="D37" s="320"/>
      <c r="E37" s="318"/>
      <c r="F37" s="318"/>
      <c r="G37" s="318"/>
      <c r="H37" s="318"/>
      <c r="I37" s="318"/>
      <c r="J37" s="319"/>
      <c r="K37" s="1"/>
    </row>
    <row r="38" spans="1:18" s="6" customFormat="1" ht="24.75" customHeight="1" x14ac:dyDescent="0.3">
      <c r="A38" s="300"/>
      <c r="B38" s="282"/>
      <c r="C38" s="302" t="s">
        <v>74</v>
      </c>
      <c r="D38" s="320" t="s">
        <v>113</v>
      </c>
      <c r="E38" s="318"/>
      <c r="F38" s="318"/>
      <c r="G38" s="318"/>
      <c r="H38" s="318"/>
      <c r="I38" s="318"/>
      <c r="J38" s="319"/>
      <c r="K38" s="1"/>
    </row>
    <row r="39" spans="1:18" s="6" customFormat="1" ht="14.25" customHeight="1" x14ac:dyDescent="0.3">
      <c r="A39" s="300"/>
      <c r="B39" s="282"/>
      <c r="C39" s="302"/>
      <c r="D39" s="320"/>
      <c r="E39" s="318"/>
      <c r="F39" s="318"/>
      <c r="G39" s="318"/>
      <c r="H39" s="318"/>
      <c r="I39" s="318"/>
      <c r="J39" s="319"/>
      <c r="K39" s="1"/>
    </row>
    <row r="40" spans="1:18" s="6" customFormat="1" ht="21" customHeight="1" x14ac:dyDescent="0.3">
      <c r="A40" s="300"/>
      <c r="B40" s="282"/>
      <c r="C40" s="302"/>
      <c r="D40" s="311" t="s">
        <v>51</v>
      </c>
      <c r="E40" s="312"/>
      <c r="F40" s="303">
        <f>G6*20%</f>
        <v>601</v>
      </c>
      <c r="G40" s="309" t="s">
        <v>110</v>
      </c>
      <c r="H40" s="305" t="s">
        <v>109</v>
      </c>
      <c r="I40" s="305"/>
      <c r="J40" s="306"/>
      <c r="K40" s="1"/>
    </row>
    <row r="41" spans="1:18" s="6" customFormat="1" ht="68.25" customHeight="1" thickBot="1" x14ac:dyDescent="0.35">
      <c r="A41" s="301"/>
      <c r="B41" s="283"/>
      <c r="C41" s="83">
        <f>IF(E6&gt;=G6*20%,C35*10%,"প্রয়োজন অনুযায়ী")</f>
        <v>2.9000000000000004</v>
      </c>
      <c r="D41" s="313"/>
      <c r="E41" s="314"/>
      <c r="F41" s="304"/>
      <c r="G41" s="310"/>
      <c r="H41" s="307"/>
      <c r="I41" s="307"/>
      <c r="J41" s="308"/>
      <c r="K41" s="1"/>
    </row>
    <row r="42" spans="1:18" ht="66" thickBot="1" x14ac:dyDescent="0.35">
      <c r="A42" s="52" t="s">
        <v>12</v>
      </c>
      <c r="B42" s="22" t="s">
        <v>0</v>
      </c>
      <c r="C42" s="53" t="s">
        <v>13</v>
      </c>
      <c r="D42" s="246" t="s">
        <v>10</v>
      </c>
      <c r="E42" s="247"/>
      <c r="F42" s="247"/>
      <c r="G42" s="247"/>
      <c r="H42" s="247"/>
      <c r="I42" s="247"/>
      <c r="J42" s="248"/>
      <c r="L42" s="7"/>
      <c r="M42" s="7"/>
      <c r="N42" s="7"/>
      <c r="O42" s="7"/>
      <c r="P42" s="7"/>
      <c r="Q42" s="7"/>
      <c r="R42" s="18" t="s">
        <v>3</v>
      </c>
    </row>
    <row r="43" spans="1:18" s="49" customFormat="1" ht="50.25" customHeight="1" x14ac:dyDescent="0.3">
      <c r="A43" s="207" t="s">
        <v>23</v>
      </c>
      <c r="B43" s="210">
        <f>G6</f>
        <v>3005</v>
      </c>
      <c r="C43" s="213">
        <f>IF(B43&gt;=99,B43*10%,"প্রযোজ্য নয়")</f>
        <v>300.5</v>
      </c>
      <c r="D43" s="100" t="s">
        <v>114</v>
      </c>
      <c r="E43" s="216" t="s">
        <v>136</v>
      </c>
      <c r="F43" s="216"/>
      <c r="G43" s="216"/>
      <c r="H43" s="216"/>
      <c r="I43" s="216"/>
      <c r="J43" s="217"/>
      <c r="K43" s="16"/>
    </row>
    <row r="44" spans="1:18" s="49" customFormat="1" ht="50.25" customHeight="1" x14ac:dyDescent="0.3">
      <c r="A44" s="208"/>
      <c r="B44" s="211"/>
      <c r="C44" s="214"/>
      <c r="D44" s="58" t="s">
        <v>116</v>
      </c>
      <c r="E44" s="218"/>
      <c r="F44" s="218"/>
      <c r="G44" s="218"/>
      <c r="H44" s="218"/>
      <c r="I44" s="218"/>
      <c r="J44" s="219"/>
      <c r="K44" s="16"/>
    </row>
    <row r="45" spans="1:18" s="49" customFormat="1" ht="50.25" customHeight="1" x14ac:dyDescent="0.3">
      <c r="A45" s="208"/>
      <c r="B45" s="211"/>
      <c r="C45" s="214"/>
      <c r="D45" s="222" t="s">
        <v>115</v>
      </c>
      <c r="E45" s="218"/>
      <c r="F45" s="218"/>
      <c r="G45" s="218"/>
      <c r="H45" s="218"/>
      <c r="I45" s="218"/>
      <c r="J45" s="219"/>
      <c r="K45" s="16"/>
    </row>
    <row r="46" spans="1:18" s="49" customFormat="1" ht="50.25" customHeight="1" thickBot="1" x14ac:dyDescent="0.35">
      <c r="A46" s="209"/>
      <c r="B46" s="212"/>
      <c r="C46" s="215"/>
      <c r="D46" s="223"/>
      <c r="E46" s="220"/>
      <c r="F46" s="220"/>
      <c r="G46" s="220"/>
      <c r="H46" s="220"/>
      <c r="I46" s="220"/>
      <c r="J46" s="221"/>
      <c r="K46" s="16"/>
    </row>
    <row r="47" spans="1:18" s="6" customFormat="1" ht="80.25" customHeight="1" x14ac:dyDescent="0.3">
      <c r="A47" s="195" t="s">
        <v>22</v>
      </c>
      <c r="B47" s="197">
        <f>G6</f>
        <v>3005</v>
      </c>
      <c r="C47" s="199">
        <f>B47*15%</f>
        <v>450.75</v>
      </c>
      <c r="D47" s="108" t="s">
        <v>117</v>
      </c>
      <c r="E47" s="201" t="s">
        <v>61</v>
      </c>
      <c r="F47" s="201"/>
      <c r="G47" s="201"/>
      <c r="H47" s="201"/>
      <c r="I47" s="201"/>
      <c r="J47" s="202"/>
      <c r="K47" s="1"/>
    </row>
    <row r="48" spans="1:18" s="6" customFormat="1" ht="80.25" customHeight="1" thickBot="1" x14ac:dyDescent="0.35">
      <c r="A48" s="196"/>
      <c r="B48" s="198"/>
      <c r="C48" s="200"/>
      <c r="D48" s="109" t="s">
        <v>118</v>
      </c>
      <c r="E48" s="203"/>
      <c r="F48" s="203"/>
      <c r="G48" s="203"/>
      <c r="H48" s="203"/>
      <c r="I48" s="203"/>
      <c r="J48" s="204"/>
      <c r="K48" s="1"/>
    </row>
    <row r="49" spans="1:18" s="6" customFormat="1" ht="95.25" customHeight="1" thickBot="1" x14ac:dyDescent="0.35">
      <c r="A49" s="68" t="s">
        <v>48</v>
      </c>
      <c r="B49" s="84">
        <f>E6</f>
        <v>1255</v>
      </c>
      <c r="C49" s="85" t="str">
        <f>IF(B49&gt;25,"পৃথক পর্দা ঘেরা জায়গার ব্যাবস্থা থাকতে হবে","প্রযোজ্য নয়")</f>
        <v>পৃথক পর্দা ঘেরা জায়গার ব্যাবস্থা থাকতে হবে</v>
      </c>
      <c r="D49" s="111" t="s">
        <v>120</v>
      </c>
      <c r="E49" s="205" t="s">
        <v>119</v>
      </c>
      <c r="F49" s="205"/>
      <c r="G49" s="205"/>
      <c r="H49" s="205"/>
      <c r="I49" s="205"/>
      <c r="J49" s="206"/>
      <c r="K49" s="1"/>
    </row>
    <row r="50" spans="1:18" s="6" customFormat="1" ht="80.25" customHeight="1" x14ac:dyDescent="0.3">
      <c r="A50" s="183" t="s">
        <v>45</v>
      </c>
      <c r="B50" s="185">
        <f>B11</f>
        <v>1255</v>
      </c>
      <c r="C50" s="187" t="str">
        <f>IF(B50&gt;=40," ০১ টি শিশু কক্ষ স্থাপন করিতে হইবে","প্রযোজ্য নয়")</f>
        <v xml:space="preserve"> ০১ টি শিশু কক্ষ স্থাপন করিতে হইবে</v>
      </c>
      <c r="D50" s="102" t="s">
        <v>121</v>
      </c>
      <c r="E50" s="189" t="s">
        <v>46</v>
      </c>
      <c r="F50" s="189"/>
      <c r="G50" s="189"/>
      <c r="H50" s="189"/>
      <c r="I50" s="189"/>
      <c r="J50" s="190"/>
      <c r="K50" s="1"/>
    </row>
    <row r="51" spans="1:18" s="6" customFormat="1" ht="80.25" customHeight="1" thickBot="1" x14ac:dyDescent="0.35">
      <c r="A51" s="184"/>
      <c r="B51" s="186"/>
      <c r="C51" s="188"/>
      <c r="D51" s="109" t="s">
        <v>122</v>
      </c>
      <c r="E51" s="191"/>
      <c r="F51" s="191"/>
      <c r="G51" s="191"/>
      <c r="H51" s="191"/>
      <c r="I51" s="191"/>
      <c r="J51" s="192"/>
      <c r="K51" s="1"/>
    </row>
    <row r="52" spans="1:18" ht="66" thickBot="1" x14ac:dyDescent="0.35">
      <c r="A52" s="72" t="s">
        <v>12</v>
      </c>
      <c r="B52" s="22" t="s">
        <v>0</v>
      </c>
      <c r="C52" s="53" t="s">
        <v>13</v>
      </c>
      <c r="D52" s="246" t="s">
        <v>10</v>
      </c>
      <c r="E52" s="247"/>
      <c r="F52" s="247"/>
      <c r="G52" s="247"/>
      <c r="H52" s="247"/>
      <c r="I52" s="247"/>
      <c r="J52" s="248"/>
      <c r="L52" s="7"/>
      <c r="M52" s="7"/>
      <c r="N52" s="7"/>
      <c r="O52" s="7"/>
      <c r="P52" s="7"/>
      <c r="Q52" s="7"/>
      <c r="R52" s="18" t="s">
        <v>3</v>
      </c>
    </row>
    <row r="53" spans="1:18" s="6" customFormat="1" ht="87.75" customHeight="1" thickBot="1" x14ac:dyDescent="0.35">
      <c r="A53" s="121" t="s">
        <v>47</v>
      </c>
      <c r="B53" s="86">
        <f>G6</f>
        <v>3005</v>
      </c>
      <c r="C53" s="87" t="str">
        <f>IF(B53&gt;=100,"গ্রুপ বীমা চালু করিতে হইবে","প্রযোজ্য নয়")</f>
        <v>গ্রুপ বীমা চালু করিতে হইবে</v>
      </c>
      <c r="D53" s="112" t="s">
        <v>123</v>
      </c>
      <c r="E53" s="193" t="s">
        <v>62</v>
      </c>
      <c r="F53" s="193"/>
      <c r="G53" s="193"/>
      <c r="H53" s="193"/>
      <c r="I53" s="193"/>
      <c r="J53" s="194"/>
      <c r="K53" s="1"/>
    </row>
    <row r="54" spans="1:18" s="6" customFormat="1" ht="68.25" customHeight="1" thickBot="1" x14ac:dyDescent="0.35">
      <c r="A54" s="88" t="s">
        <v>49</v>
      </c>
      <c r="B54" s="89">
        <f>G6</f>
        <v>3005</v>
      </c>
      <c r="C54" s="85" t="str">
        <f>IF(B54&gt;9," বীমা স্কীম চালু ও বাস্তবায়ন করিতে হইবে","প্রযোজ্য নয়")</f>
        <v xml:space="preserve"> বীমা স্কীম চালু ও বাস্তবায়ন করিতে হইবে</v>
      </c>
      <c r="D54" s="113" t="s">
        <v>125</v>
      </c>
      <c r="E54" s="321" t="s">
        <v>124</v>
      </c>
      <c r="F54" s="321"/>
      <c r="G54" s="321"/>
      <c r="H54" s="321"/>
      <c r="I54" s="321"/>
      <c r="J54" s="322"/>
      <c r="K54" s="1"/>
    </row>
    <row r="55" spans="1:18" s="6" customFormat="1" ht="64.5" customHeight="1" thickBot="1" x14ac:dyDescent="0.35">
      <c r="A55" s="121" t="s">
        <v>56</v>
      </c>
      <c r="B55" s="86">
        <f>G6</f>
        <v>3005</v>
      </c>
      <c r="C55" s="70">
        <f>(3/4)*B55</f>
        <v>2253.75</v>
      </c>
      <c r="D55" s="114" t="s">
        <v>127</v>
      </c>
      <c r="E55" s="193" t="s">
        <v>126</v>
      </c>
      <c r="F55" s="193"/>
      <c r="G55" s="193"/>
      <c r="H55" s="193"/>
      <c r="I55" s="193"/>
      <c r="J55" s="194"/>
      <c r="K55" s="1"/>
    </row>
    <row r="56" spans="1:18" s="6" customFormat="1" ht="76.5" customHeight="1" x14ac:dyDescent="0.3">
      <c r="A56" s="148" t="s">
        <v>59</v>
      </c>
      <c r="B56" s="150" t="s">
        <v>57</v>
      </c>
      <c r="C56" s="151"/>
      <c r="D56" s="100" t="s">
        <v>128</v>
      </c>
      <c r="E56" s="154" t="s">
        <v>58</v>
      </c>
      <c r="F56" s="154"/>
      <c r="G56" s="154"/>
      <c r="H56" s="154"/>
      <c r="I56" s="154"/>
      <c r="J56" s="155"/>
      <c r="K56" s="1"/>
    </row>
    <row r="57" spans="1:18" s="6" customFormat="1" ht="76.5" customHeight="1" thickBot="1" x14ac:dyDescent="0.35">
      <c r="A57" s="149"/>
      <c r="B57" s="152"/>
      <c r="C57" s="153"/>
      <c r="D57" s="79" t="s">
        <v>129</v>
      </c>
      <c r="E57" s="156"/>
      <c r="F57" s="156"/>
      <c r="G57" s="156"/>
      <c r="H57" s="156"/>
      <c r="I57" s="156"/>
      <c r="J57" s="157"/>
      <c r="K57" s="1"/>
    </row>
    <row r="58" spans="1:18" s="6" customFormat="1" ht="69" customHeight="1" thickBot="1" x14ac:dyDescent="0.35">
      <c r="A58" s="122" t="s">
        <v>42</v>
      </c>
      <c r="B58" s="123">
        <f>G6</f>
        <v>3005</v>
      </c>
      <c r="C58" s="124" t="str">
        <f>IF(B58&lt;5,0,IF(B58&lt;=5,"A",IF(B58&lt;=30,"A",IF(B58&lt;=31,"B",IF(B58&lt;=50,"B",IF(B58&lt;=51,"C",IF(B58&lt;=100,"C",IF(B58&lt;=101,"D",IF(B58&lt;=200,"D",IF(B58&lt;=201,"E",IF(B58&lt;=300,"D",IF(B58&lt;=301,"F",IF(B58&lt;=500,"F",IF(B58&lt;=501,"G",IF(B58&lt;=750,"G",IF(B58&lt;=751,"H",IF(B58&lt;=1000,"H",IF(B58&lt;=1001,"I",IF(B58&lt;=2000,"I",IF(B58&lt;=2001,"J",IF(B58&lt;=3000,"J",IF(B58&lt;=3001,"K",IF(B58&lt;=5000,"K",IF(B58&gt;=5001,"L","L"))))))))))))))))))))))))</f>
        <v>K</v>
      </c>
      <c r="D58" s="176" t="s">
        <v>43</v>
      </c>
      <c r="E58" s="177"/>
      <c r="F58" s="177"/>
      <c r="G58" s="177"/>
      <c r="H58" s="177"/>
      <c r="I58" s="178"/>
      <c r="J58" s="90" t="s">
        <v>9</v>
      </c>
      <c r="K58" s="1"/>
    </row>
    <row r="59" spans="1:18" s="6" customFormat="1" ht="15" customHeight="1" thickBot="1" x14ac:dyDescent="0.35">
      <c r="A59" s="4"/>
      <c r="B59" s="2"/>
      <c r="C59" s="2"/>
      <c r="D59" s="5"/>
      <c r="E59" s="5"/>
      <c r="F59" s="5"/>
      <c r="G59" s="5"/>
      <c r="H59" s="5"/>
      <c r="I59" s="5"/>
      <c r="J59" s="5"/>
      <c r="K59" s="1"/>
    </row>
    <row r="60" spans="1:18" s="6" customFormat="1" ht="48.75" customHeight="1" thickBot="1" x14ac:dyDescent="0.35">
      <c r="A60" s="329" t="s">
        <v>35</v>
      </c>
      <c r="B60" s="330"/>
      <c r="C60" s="330"/>
      <c r="D60" s="21" t="s">
        <v>30</v>
      </c>
      <c r="E60" s="8"/>
      <c r="F60" s="9"/>
      <c r="G60" s="9"/>
      <c r="H60" s="9"/>
      <c r="I60" s="9"/>
      <c r="J60" s="10"/>
      <c r="K60" s="1"/>
    </row>
    <row r="61" spans="1:18" s="6" customFormat="1" ht="117.75" thickBot="1" x14ac:dyDescent="0.35">
      <c r="A61" s="92" t="s">
        <v>11</v>
      </c>
      <c r="B61" s="91" t="s">
        <v>27</v>
      </c>
      <c r="C61" s="22" t="s">
        <v>25</v>
      </c>
      <c r="D61" s="23" t="s">
        <v>26</v>
      </c>
      <c r="E61" s="24" t="s">
        <v>36</v>
      </c>
      <c r="F61" s="24" t="s">
        <v>28</v>
      </c>
      <c r="G61" s="24" t="s">
        <v>29</v>
      </c>
      <c r="H61" s="25" t="s">
        <v>37</v>
      </c>
      <c r="I61" s="179" t="s">
        <v>10</v>
      </c>
      <c r="J61" s="180"/>
      <c r="K61" s="1"/>
      <c r="L61" s="24" t="s">
        <v>28</v>
      </c>
    </row>
    <row r="62" spans="1:18" s="6" customFormat="1" ht="66" customHeight="1" thickBot="1" x14ac:dyDescent="0.35">
      <c r="A62" s="158">
        <f>G6</f>
        <v>3005</v>
      </c>
      <c r="B62" s="161">
        <f>A62/150</f>
        <v>20.033333333333335</v>
      </c>
      <c r="C62" s="164">
        <f>IF(A62&lt;300,,IF(A62&lt;=3000,1,IF(A62&lt;=7500,2,IF(A62&gt;=7501,3,3))))</f>
        <v>2</v>
      </c>
      <c r="D62" s="167">
        <f>C62*1</f>
        <v>2</v>
      </c>
      <c r="E62" s="167">
        <f>C62*1</f>
        <v>2</v>
      </c>
      <c r="F62" s="170" t="str">
        <f>IF(A62&gt;5000,A62/1000,"প্রয়োজন অনুসারে")</f>
        <v>প্রয়োজন অনুসারে</v>
      </c>
      <c r="G62" s="167">
        <f>IF(H62="Health Clinic",((A62/1000)*3.72),L62*3.72)</f>
        <v>11.178599999999999</v>
      </c>
      <c r="H62" s="173" t="str">
        <f>IF(A62&lt;300,"প্রযোজ্য নয়",IF(A62&lt;=300,"০১ টি রুম",IF(A62&lt;=3000,"০১ টি রুম",IF(A62&lt;=3001,"চিকিৎসা কক্ষ",IF(A62&lt;=4999,"চিকিৎসা কক্ষ",IF(A62&gt;=5000,"স্বাস্থ্য ক্লিনিক"))))))</f>
        <v>চিকিৎসা কক্ষ</v>
      </c>
      <c r="I62" s="181" t="s">
        <v>132</v>
      </c>
      <c r="J62" s="182"/>
      <c r="K62" s="1"/>
      <c r="L62" s="11">
        <f>IF(A62&lt;=4999,A62/1000,IF(A62&lt;=6000,6,IF(A62&lt;=6001,(((A62-6000)/1000)+6),IF(A62&lt;=7000,(((A62-6000)/1000)+6),IF(A62&lt;=8000,(((A62-6000)/1000)+6),IF(A62&lt;=9000,(((A62-6000)/1000)+6),IF(A62&lt;=10000,(((A62-6000)/1000)+6),IF(A62&lt;=11000,(((A62-6000)/1000)+6),IF(A62&lt;=12000,(((A62-6000)/1000)+6),IF(A62&lt;=13000,(((A62-6000)/1000)+6),IF(A62&lt;=14000,(((A62-6000)/1000)+6),IF(A62&lt;=15000,(((A62-6000)/1000)+6),IF(A62&lt;=16000,(((A62-6000)/1000)+6),IF(A62&lt;=17000,(((A62-6000)/1000)+6),IF(A62&lt;=18000,(((A62-6000)/1000)+6),IF(A62&lt;=19000,(((A62-6000)/1000)+6),IF(A62&lt;=20000,(((A62-6000)/1000)+6),IF(A62&lt;=21000,(((A62-6000)/1000)+6),IF(A62&lt;=22000,(((A62-6000)/1000)+6),IF(A62&lt;=23000,(((A62-6000)/1000)+6),IF(A62&lt;=24000,(((A62-6000)/1000)+6),IF(A62&lt;=25000,(((A62-6000)/1000)+6),(((A62-6000)/1000)+6)))))))))))))))))))))))</f>
        <v>3.0049999999999999</v>
      </c>
    </row>
    <row r="63" spans="1:18" s="6" customFormat="1" ht="23.25" customHeight="1" x14ac:dyDescent="0.3">
      <c r="A63" s="159"/>
      <c r="B63" s="162"/>
      <c r="C63" s="165"/>
      <c r="D63" s="168"/>
      <c r="E63" s="168"/>
      <c r="F63" s="171"/>
      <c r="G63" s="168"/>
      <c r="H63" s="174"/>
      <c r="I63" s="345" t="s">
        <v>130</v>
      </c>
      <c r="J63" s="346"/>
      <c r="K63" s="1"/>
      <c r="L63" s="119"/>
    </row>
    <row r="64" spans="1:18" s="6" customFormat="1" ht="23.25" customHeight="1" thickBot="1" x14ac:dyDescent="0.35">
      <c r="A64" s="160"/>
      <c r="B64" s="163"/>
      <c r="C64" s="166"/>
      <c r="D64" s="169"/>
      <c r="E64" s="169"/>
      <c r="F64" s="172"/>
      <c r="G64" s="169"/>
      <c r="H64" s="175"/>
      <c r="I64" s="347" t="s">
        <v>131</v>
      </c>
      <c r="J64" s="348"/>
      <c r="K64" s="1"/>
      <c r="L64" s="119"/>
    </row>
    <row r="65" spans="1:17" s="14" customFormat="1" ht="21.75" x14ac:dyDescent="0.4">
      <c r="A65" s="26" t="s">
        <v>33</v>
      </c>
      <c r="B65" s="3"/>
      <c r="C65" s="3"/>
      <c r="D65" s="3"/>
      <c r="E65" s="3"/>
      <c r="F65" s="3"/>
      <c r="G65" s="3"/>
      <c r="H65" s="3"/>
      <c r="I65" s="3"/>
      <c r="J65" s="12"/>
      <c r="K65" s="1"/>
      <c r="L65" s="13"/>
      <c r="M65" s="13"/>
      <c r="N65" s="13"/>
      <c r="O65" s="13"/>
      <c r="P65" s="13"/>
      <c r="Q65" s="13"/>
    </row>
    <row r="66" spans="1:17" s="14" customFormat="1" ht="21.75" customHeight="1" x14ac:dyDescent="0.4">
      <c r="A66" s="331" t="s">
        <v>31</v>
      </c>
      <c r="B66" s="332"/>
      <c r="C66" s="332"/>
      <c r="D66" s="332"/>
      <c r="E66" s="332"/>
      <c r="F66" s="332"/>
      <c r="G66" s="332"/>
      <c r="H66" s="332"/>
      <c r="I66" s="332"/>
      <c r="J66" s="333"/>
      <c r="K66" s="1"/>
      <c r="L66" s="13"/>
      <c r="M66" s="13"/>
      <c r="N66" s="13"/>
      <c r="O66" s="13"/>
      <c r="P66" s="13"/>
      <c r="Q66" s="13"/>
    </row>
    <row r="67" spans="1:17" s="14" customFormat="1" ht="21.75" x14ac:dyDescent="0.4">
      <c r="A67" s="331"/>
      <c r="B67" s="332"/>
      <c r="C67" s="332"/>
      <c r="D67" s="332"/>
      <c r="E67" s="332"/>
      <c r="F67" s="332"/>
      <c r="G67" s="332"/>
      <c r="H67" s="332"/>
      <c r="I67" s="332"/>
      <c r="J67" s="333"/>
      <c r="K67" s="1"/>
      <c r="L67" s="13"/>
      <c r="M67" s="13"/>
      <c r="N67" s="13"/>
      <c r="O67" s="13"/>
      <c r="P67" s="13"/>
      <c r="Q67" s="13"/>
    </row>
    <row r="68" spans="1:17" s="16" customFormat="1" ht="86.25" customHeight="1" x14ac:dyDescent="0.3">
      <c r="A68" s="334" t="s">
        <v>34</v>
      </c>
      <c r="B68" s="335"/>
      <c r="C68" s="335"/>
      <c r="D68" s="335"/>
      <c r="E68" s="335"/>
      <c r="F68" s="335"/>
      <c r="G68" s="335"/>
      <c r="H68" s="335"/>
      <c r="I68" s="335"/>
      <c r="J68" s="336"/>
      <c r="K68" s="1"/>
      <c r="L68" s="15"/>
      <c r="M68" s="15"/>
      <c r="N68" s="15"/>
      <c r="O68" s="15"/>
      <c r="P68" s="15"/>
      <c r="Q68" s="15"/>
    </row>
    <row r="69" spans="1:17" ht="21.75" customHeight="1" x14ac:dyDescent="0.3">
      <c r="A69" s="337" t="s">
        <v>32</v>
      </c>
      <c r="B69" s="338"/>
      <c r="C69" s="338"/>
      <c r="D69" s="338"/>
      <c r="E69" s="338"/>
      <c r="F69" s="338"/>
      <c r="G69" s="338"/>
      <c r="H69" s="338"/>
      <c r="I69" s="338"/>
      <c r="J69" s="339"/>
      <c r="L69" s="7"/>
      <c r="M69" s="7"/>
      <c r="N69" s="7"/>
      <c r="O69" s="7"/>
      <c r="P69" s="7"/>
      <c r="Q69" s="7"/>
    </row>
    <row r="70" spans="1:17" s="14" customFormat="1" ht="21.75" x14ac:dyDescent="0.4">
      <c r="A70" s="337"/>
      <c r="B70" s="338"/>
      <c r="C70" s="338"/>
      <c r="D70" s="338"/>
      <c r="E70" s="338"/>
      <c r="F70" s="338"/>
      <c r="G70" s="338"/>
      <c r="H70" s="338"/>
      <c r="I70" s="338"/>
      <c r="J70" s="339"/>
      <c r="K70" s="1"/>
      <c r="L70" s="13"/>
      <c r="M70" s="13"/>
      <c r="N70" s="13"/>
      <c r="O70" s="13"/>
      <c r="P70" s="13"/>
      <c r="Q70" s="13"/>
    </row>
    <row r="71" spans="1:17" ht="134.25" customHeight="1" thickBot="1" x14ac:dyDescent="0.35">
      <c r="A71" s="340" t="s">
        <v>38</v>
      </c>
      <c r="B71" s="341"/>
      <c r="C71" s="341"/>
      <c r="D71" s="341"/>
      <c r="E71" s="341"/>
      <c r="F71" s="341"/>
      <c r="G71" s="341"/>
      <c r="H71" s="341"/>
      <c r="I71" s="341"/>
      <c r="J71" s="342"/>
    </row>
    <row r="72" spans="1:17" ht="20.25" x14ac:dyDescent="0.35">
      <c r="A72" s="17"/>
    </row>
    <row r="73" spans="1:17" x14ac:dyDescent="0.3">
      <c r="A73" s="27" t="s">
        <v>72</v>
      </c>
      <c r="B73" s="28"/>
      <c r="C73" s="28"/>
      <c r="D73" s="28"/>
      <c r="E73" s="28"/>
      <c r="F73" s="29"/>
      <c r="G73" s="29"/>
      <c r="H73" s="29"/>
      <c r="I73" s="29"/>
      <c r="J73" s="29"/>
      <c r="L73" s="29"/>
      <c r="M73" s="29"/>
      <c r="N73" s="29"/>
      <c r="O73" s="29"/>
    </row>
    <row r="74" spans="1:17" x14ac:dyDescent="0.3">
      <c r="A74" s="28"/>
      <c r="B74" s="28"/>
      <c r="C74" s="28"/>
      <c r="D74" s="28"/>
      <c r="E74" s="28"/>
      <c r="F74" s="30"/>
      <c r="G74" s="30"/>
      <c r="H74" s="30"/>
      <c r="I74" s="30"/>
      <c r="J74" s="30"/>
      <c r="L74" s="30"/>
      <c r="M74" s="30"/>
      <c r="N74" s="30"/>
      <c r="O74" s="30"/>
    </row>
    <row r="75" spans="1:17" x14ac:dyDescent="0.3">
      <c r="A75" s="28"/>
      <c r="B75" s="28"/>
      <c r="C75" s="28"/>
      <c r="D75" s="28"/>
      <c r="E75" s="28"/>
      <c r="F75" s="30"/>
      <c r="G75" s="30"/>
      <c r="H75" s="30"/>
      <c r="I75" s="30"/>
      <c r="J75" s="30"/>
      <c r="L75" s="30"/>
      <c r="M75" s="30"/>
      <c r="N75" s="30"/>
      <c r="O75" s="30"/>
    </row>
    <row r="76" spans="1:17" x14ac:dyDescent="0.3">
      <c r="A76" s="28"/>
      <c r="B76" s="28"/>
      <c r="C76" s="28"/>
      <c r="D76" s="28"/>
      <c r="E76" s="28"/>
      <c r="F76" s="30"/>
      <c r="G76" s="30"/>
      <c r="H76" s="30"/>
      <c r="I76" s="30"/>
      <c r="J76" s="30"/>
      <c r="L76" s="30"/>
      <c r="M76" s="30"/>
      <c r="N76" s="30"/>
      <c r="O76" s="30"/>
    </row>
    <row r="77" spans="1:17" x14ac:dyDescent="0.3">
      <c r="A77" s="28"/>
      <c r="B77" s="28"/>
      <c r="C77" s="28"/>
      <c r="D77" s="28"/>
      <c r="E77" s="28"/>
      <c r="F77" s="30"/>
      <c r="G77" s="30"/>
      <c r="H77" s="30"/>
      <c r="I77" s="30"/>
      <c r="J77" s="30"/>
      <c r="L77" s="30"/>
      <c r="M77" s="30"/>
      <c r="N77" s="30"/>
      <c r="O77" s="30"/>
    </row>
    <row r="78" spans="1:17" x14ac:dyDescent="0.3">
      <c r="A78" s="28"/>
      <c r="B78" s="28"/>
      <c r="C78" s="28"/>
      <c r="D78" s="28"/>
      <c r="E78" s="28"/>
      <c r="F78" s="30"/>
      <c r="G78" s="30"/>
      <c r="H78" s="30"/>
      <c r="I78" s="30"/>
      <c r="J78" s="30"/>
      <c r="L78" s="30"/>
      <c r="M78" s="30"/>
      <c r="N78" s="30"/>
      <c r="O78" s="30"/>
    </row>
    <row r="79" spans="1:17" x14ac:dyDescent="0.3">
      <c r="A79" s="28"/>
      <c r="B79" s="28"/>
      <c r="C79" s="28"/>
      <c r="D79" s="28"/>
      <c r="E79" s="28"/>
      <c r="F79" s="30"/>
      <c r="G79" s="30"/>
      <c r="H79" s="30"/>
      <c r="I79" s="30"/>
      <c r="J79" s="30"/>
      <c r="L79" s="30"/>
      <c r="M79" s="30"/>
      <c r="N79" s="30"/>
      <c r="O79" s="30"/>
    </row>
    <row r="80" spans="1:17" x14ac:dyDescent="0.3">
      <c r="A80" s="28"/>
      <c r="B80" s="28"/>
      <c r="C80" s="28"/>
      <c r="D80" s="28"/>
      <c r="E80" s="28"/>
      <c r="F80" s="30"/>
      <c r="G80" s="30"/>
      <c r="H80" s="30"/>
      <c r="I80" s="30"/>
      <c r="J80" s="30"/>
      <c r="L80" s="30"/>
      <c r="M80" s="30"/>
      <c r="N80" s="30"/>
      <c r="O80" s="30"/>
    </row>
    <row r="81" spans="1:15" x14ac:dyDescent="0.3">
      <c r="A81" s="28"/>
      <c r="B81" s="28"/>
      <c r="C81" s="28"/>
      <c r="D81" s="28"/>
      <c r="E81" s="28"/>
      <c r="F81" s="28"/>
      <c r="G81" s="28"/>
      <c r="H81" s="28"/>
      <c r="I81" s="28"/>
      <c r="J81" s="28"/>
      <c r="L81" s="28"/>
      <c r="M81" s="28"/>
      <c r="N81" s="28"/>
      <c r="O81" s="28"/>
    </row>
    <row r="82" spans="1:15" x14ac:dyDescent="0.3">
      <c r="A82" s="28"/>
      <c r="B82" s="28"/>
      <c r="C82" s="28"/>
      <c r="D82" s="28"/>
      <c r="E82" s="28"/>
      <c r="F82" s="28"/>
      <c r="G82" s="28"/>
      <c r="H82" s="28"/>
      <c r="I82" s="28"/>
      <c r="J82" s="28"/>
      <c r="L82" s="28"/>
      <c r="M82" s="28"/>
      <c r="N82" s="28"/>
      <c r="O82" s="28"/>
    </row>
    <row r="83" spans="1:15" x14ac:dyDescent="0.3">
      <c r="A83" s="27" t="s">
        <v>3</v>
      </c>
      <c r="B83" s="28"/>
      <c r="C83" s="28"/>
      <c r="D83" s="28"/>
      <c r="E83" s="28"/>
      <c r="F83" s="28"/>
      <c r="G83" s="28"/>
      <c r="H83" s="28"/>
      <c r="I83" s="28"/>
      <c r="J83" s="28"/>
      <c r="L83" s="28"/>
      <c r="M83" s="28"/>
      <c r="N83" s="28"/>
      <c r="O83" s="28"/>
    </row>
    <row r="84" spans="1:15" x14ac:dyDescent="0.3">
      <c r="A84" s="27" t="s">
        <v>65</v>
      </c>
      <c r="B84" s="28"/>
      <c r="C84" s="28"/>
      <c r="D84" s="28"/>
      <c r="E84" s="28"/>
      <c r="F84" s="28"/>
      <c r="G84" s="28"/>
      <c r="H84" s="28"/>
      <c r="I84" s="28"/>
      <c r="J84" s="28"/>
      <c r="L84" s="28"/>
      <c r="M84" s="28"/>
      <c r="N84" s="28"/>
      <c r="O84" s="28"/>
    </row>
    <row r="85" spans="1:15" x14ac:dyDescent="0.3">
      <c r="A85" s="27" t="s">
        <v>66</v>
      </c>
      <c r="B85" s="28"/>
      <c r="C85" s="28"/>
      <c r="D85" s="28"/>
      <c r="E85" s="28"/>
      <c r="F85" s="28"/>
      <c r="G85" s="28"/>
      <c r="H85" s="28"/>
      <c r="I85" s="28"/>
      <c r="J85" s="28"/>
      <c r="L85" s="28"/>
      <c r="M85" s="28"/>
      <c r="N85" s="28"/>
      <c r="O85" s="28"/>
    </row>
    <row r="86" spans="1:15" s="43" customFormat="1" ht="18.75" x14ac:dyDescent="0.3">
      <c r="A86" s="38" t="s">
        <v>82</v>
      </c>
      <c r="B86" s="343" t="s">
        <v>90</v>
      </c>
      <c r="C86" s="344"/>
      <c r="D86" s="344"/>
      <c r="E86" s="42"/>
      <c r="F86" s="42"/>
      <c r="G86" s="42"/>
      <c r="H86" s="42"/>
      <c r="I86" s="42"/>
      <c r="J86" s="42"/>
      <c r="K86" s="42"/>
      <c r="L86" s="42"/>
      <c r="M86" s="42"/>
      <c r="N86" s="42"/>
      <c r="O86" s="42"/>
    </row>
    <row r="87" spans="1:15" ht="18.75" x14ac:dyDescent="0.3">
      <c r="A87" s="32" t="s">
        <v>67</v>
      </c>
      <c r="B87" s="323" t="s">
        <v>1</v>
      </c>
      <c r="C87" s="324"/>
      <c r="D87" s="37" t="s">
        <v>68</v>
      </c>
      <c r="E87" s="325" t="s">
        <v>69</v>
      </c>
      <c r="F87" s="326"/>
      <c r="L87" s="327"/>
      <c r="M87" s="327"/>
      <c r="N87" s="327"/>
      <c r="O87" s="327"/>
    </row>
    <row r="88" spans="1:15" x14ac:dyDescent="0.3">
      <c r="A88" s="27" t="s">
        <v>70</v>
      </c>
      <c r="B88" s="28"/>
      <c r="C88" s="28"/>
      <c r="D88" s="28"/>
      <c r="E88" s="28"/>
      <c r="F88" s="28"/>
      <c r="G88" s="28"/>
      <c r="H88" s="28"/>
      <c r="I88" s="28"/>
      <c r="J88" s="28"/>
      <c r="L88" s="28"/>
      <c r="M88" s="28"/>
      <c r="N88" s="28"/>
      <c r="O88" s="28"/>
    </row>
    <row r="89" spans="1:15" ht="21" x14ac:dyDescent="0.3">
      <c r="A89" s="31" t="s">
        <v>71</v>
      </c>
      <c r="B89" s="328" t="s">
        <v>135</v>
      </c>
      <c r="C89" s="328"/>
      <c r="D89" s="328"/>
      <c r="E89" s="328"/>
      <c r="F89" s="328"/>
      <c r="G89" s="35"/>
      <c r="H89" s="35"/>
      <c r="I89" s="35"/>
      <c r="J89" s="35"/>
      <c r="L89" s="35"/>
      <c r="M89" s="36"/>
      <c r="N89" s="36"/>
      <c r="O89" s="36"/>
    </row>
  </sheetData>
  <sheetProtection algorithmName="SHA-512" hashValue="1FQQOcCACIFRRtEo1L+zOxzrGUewfhcfOgvmhd0pVYG6Iu9xTQAy8tzD2DS+BOKIBftrop669oBHgPJLw45XBw==" saltValue="XjAuQQJggm944UM9AIiV1g==" spinCount="100000" sheet="1" objects="1" scenarios="1" selectLockedCells="1" selectUnlockedCells="1"/>
  <mergeCells count="101">
    <mergeCell ref="A11:A12"/>
    <mergeCell ref="B11:B12"/>
    <mergeCell ref="E11:J12"/>
    <mergeCell ref="C11:C12"/>
    <mergeCell ref="A13:A14"/>
    <mergeCell ref="B13:B14"/>
    <mergeCell ref="C13:C14"/>
    <mergeCell ref="E13:J14"/>
    <mergeCell ref="D42:J42"/>
    <mergeCell ref="D52:J52"/>
    <mergeCell ref="E54:J54"/>
    <mergeCell ref="E55:J55"/>
    <mergeCell ref="B87:C87"/>
    <mergeCell ref="E87:F87"/>
    <mergeCell ref="L87:O87"/>
    <mergeCell ref="B89:F89"/>
    <mergeCell ref="A60:C60"/>
    <mergeCell ref="A66:J67"/>
    <mergeCell ref="A68:J68"/>
    <mergeCell ref="A69:J70"/>
    <mergeCell ref="A71:J71"/>
    <mergeCell ref="B86:D86"/>
    <mergeCell ref="I63:J63"/>
    <mergeCell ref="I64:J64"/>
    <mergeCell ref="D30:D32"/>
    <mergeCell ref="E30:J32"/>
    <mergeCell ref="E28:J29"/>
    <mergeCell ref="D28:D29"/>
    <mergeCell ref="E33:J34"/>
    <mergeCell ref="D33:D34"/>
    <mergeCell ref="A35:A41"/>
    <mergeCell ref="B35:B41"/>
    <mergeCell ref="C38:C40"/>
    <mergeCell ref="F40:F41"/>
    <mergeCell ref="H40:J41"/>
    <mergeCell ref="G40:G41"/>
    <mergeCell ref="D40:E41"/>
    <mergeCell ref="E35:J35"/>
    <mergeCell ref="E36:J39"/>
    <mergeCell ref="D36:D37"/>
    <mergeCell ref="D38:D39"/>
    <mergeCell ref="D1:E1"/>
    <mergeCell ref="F1:H1"/>
    <mergeCell ref="J1:K1"/>
    <mergeCell ref="A2:J3"/>
    <mergeCell ref="D4:F4"/>
    <mergeCell ref="E10:J10"/>
    <mergeCell ref="E6:F6"/>
    <mergeCell ref="G6:H6"/>
    <mergeCell ref="C7:D7"/>
    <mergeCell ref="E7:F7"/>
    <mergeCell ref="G7:H7"/>
    <mergeCell ref="D9:J9"/>
    <mergeCell ref="A43:A46"/>
    <mergeCell ref="B43:B46"/>
    <mergeCell ref="C43:C46"/>
    <mergeCell ref="E43:J46"/>
    <mergeCell ref="D45:D46"/>
    <mergeCell ref="A5:B7"/>
    <mergeCell ref="C5:D5"/>
    <mergeCell ref="E5:F5"/>
    <mergeCell ref="G5:H5"/>
    <mergeCell ref="C6:D6"/>
    <mergeCell ref="E15:J15"/>
    <mergeCell ref="E16:J16"/>
    <mergeCell ref="E17:J17"/>
    <mergeCell ref="D22:J22"/>
    <mergeCell ref="A23:A27"/>
    <mergeCell ref="B23:B27"/>
    <mergeCell ref="F18:J20"/>
    <mergeCell ref="E18:E19"/>
    <mergeCell ref="E21:J21"/>
    <mergeCell ref="E23:J27"/>
    <mergeCell ref="D23:D27"/>
    <mergeCell ref="A28:A32"/>
    <mergeCell ref="B28:B32"/>
    <mergeCell ref="A33:A34"/>
    <mergeCell ref="A50:A51"/>
    <mergeCell ref="B50:B51"/>
    <mergeCell ref="C50:C51"/>
    <mergeCell ref="E50:J51"/>
    <mergeCell ref="E53:J53"/>
    <mergeCell ref="A47:A48"/>
    <mergeCell ref="B47:B48"/>
    <mergeCell ref="C47:C48"/>
    <mergeCell ref="E47:J48"/>
    <mergeCell ref="E49:J49"/>
    <mergeCell ref="A56:A57"/>
    <mergeCell ref="B56:C57"/>
    <mergeCell ref="E56:J57"/>
    <mergeCell ref="A62:A64"/>
    <mergeCell ref="B62:B64"/>
    <mergeCell ref="C62:C64"/>
    <mergeCell ref="D62:D64"/>
    <mergeCell ref="E62:E64"/>
    <mergeCell ref="F62:F64"/>
    <mergeCell ref="H62:H64"/>
    <mergeCell ref="G62:G64"/>
    <mergeCell ref="D58:I58"/>
    <mergeCell ref="I61:J61"/>
    <mergeCell ref="I62:J62"/>
  </mergeCells>
  <conditionalFormatting sqref="C6:F6">
    <cfRule type="containsBlanks" dxfId="0" priority="1">
      <formula>LEN(TRIM(C6))=0</formula>
    </cfRule>
  </conditionalFormatting>
  <hyperlinks>
    <hyperlink ref="R20" r:id="rId1" display="https://www.facebook.com/hasanmahmud.hasan.50" xr:uid="{00000000-0004-0000-0100-000000000000}"/>
    <hyperlink ref="S20" r:id="rId2" xr:uid="{00000000-0004-0000-0100-000001000000}"/>
    <hyperlink ref="A69" r:id="rId3" display="http://bdlaws.minlaw.gov.bd/act-952/1" xr:uid="{00000000-0004-0000-0100-000002000000}"/>
    <hyperlink ref="F1" r:id="rId4" xr:uid="{00000000-0004-0000-0100-000003000000}"/>
    <hyperlink ref="B86" r:id="rId5" xr:uid="{00000000-0004-0000-0100-000004000000}"/>
    <hyperlink ref="B87" r:id="rId6" xr:uid="{00000000-0004-0000-0100-000005000000}"/>
    <hyperlink ref="B89" r:id="rId7" display="https://www.facebook.com/hasanmahmud.hasan.50" xr:uid="{00000000-0004-0000-0100-000006000000}"/>
    <hyperlink ref="D10" r:id="rId8" display="বিধি 50 (5) ,(6),(7)" xr:uid="{00000000-0004-0000-0100-000007000000}"/>
    <hyperlink ref="D12" r:id="rId9" xr:uid="{00000000-0004-0000-0100-000008000000}"/>
    <hyperlink ref="D11" r:id="rId10" display="ধারা 59" xr:uid="{00000000-0004-0000-0100-000009000000}"/>
    <hyperlink ref="D13" r:id="rId11" display="ধারা 59" xr:uid="{00000000-0004-0000-0100-00000A000000}"/>
    <hyperlink ref="D15" r:id="rId12" display="বিধি 52|(1) (K): " xr:uid="{00000000-0004-0000-0100-00000B000000}"/>
    <hyperlink ref="D16" r:id="rId13" xr:uid="{00000000-0004-0000-0100-00000C000000}"/>
    <hyperlink ref="D17" r:id="rId14" xr:uid="{00000000-0004-0000-0100-00000D000000}"/>
    <hyperlink ref="E18:E19" r:id="rId15" display="বিধি  55(10):  " xr:uid="{00000000-0004-0000-0100-00000E000000}"/>
    <hyperlink ref="E20" r:id="rId16" xr:uid="{00000000-0004-0000-0100-00000F000000}"/>
    <hyperlink ref="D21" r:id="rId17" display="বিধি 79(১)" xr:uid="{00000000-0004-0000-0100-000010000000}"/>
    <hyperlink ref="D23:D27" r:id="rId18" display="বিধি ৮১(১),(৭),(১৩)" xr:uid="{00000000-0004-0000-0100-000011000000}"/>
    <hyperlink ref="D28" r:id="rId19" xr:uid="{00000000-0004-0000-0100-000012000000}"/>
    <hyperlink ref="D33:D34" r:id="rId20" display="ধারা ২১১(১) " xr:uid="{00000000-0004-0000-0100-000013000000}"/>
    <hyperlink ref="G40:G41" r:id="rId21" display="ধারা ১৭৯(২)" xr:uid="{00000000-0004-0000-0100-000014000000}"/>
    <hyperlink ref="D35" r:id="rId22" xr:uid="{00000000-0004-0000-0100-000015000000}"/>
    <hyperlink ref="D38:D39" r:id="rId23" display="বিধি ১৬৯(২): " xr:uid="{00000000-0004-0000-0100-000016000000}"/>
    <hyperlink ref="D36:D37" r:id="rId24" display="ধারা ১৭৬(ঙ) এবং" xr:uid="{00000000-0004-0000-0100-000017000000}"/>
    <hyperlink ref="D43" r:id="rId25" xr:uid="{00000000-0004-0000-0100-000018000000}"/>
    <hyperlink ref="D44" r:id="rId26" xr:uid="{00000000-0004-0000-0100-000019000000}"/>
    <hyperlink ref="D45:D46" r:id="rId27" display="বিধি ৯০ (১),(২)" xr:uid="{00000000-0004-0000-0100-00001A000000}"/>
    <hyperlink ref="D47" r:id="rId28" xr:uid="{00000000-0004-0000-0100-00001B000000}"/>
    <hyperlink ref="D48" r:id="rId29" display="বিথি ৯২ (ক)" xr:uid="{00000000-0004-0000-0100-00001C000000}"/>
    <hyperlink ref="D49" r:id="rId30" xr:uid="{00000000-0004-0000-0100-00001D000000}"/>
    <hyperlink ref="D50" r:id="rId31" xr:uid="{00000000-0004-0000-0100-00001E000000}"/>
    <hyperlink ref="D51" r:id="rId32" xr:uid="{00000000-0004-0000-0100-00001F000000}"/>
    <hyperlink ref="D53" r:id="rId33" xr:uid="{00000000-0004-0000-0100-000020000000}"/>
    <hyperlink ref="D54" r:id="rId34" xr:uid="{00000000-0004-0000-0100-000021000000}"/>
    <hyperlink ref="D55" r:id="rId35" xr:uid="{00000000-0004-0000-0100-000022000000}"/>
    <hyperlink ref="D56" r:id="rId36" xr:uid="{00000000-0004-0000-0100-000023000000}"/>
    <hyperlink ref="D57" r:id="rId37" xr:uid="{00000000-0004-0000-0100-000024000000}"/>
    <hyperlink ref="I62" r:id="rId38" display="https://hasanhmt.com/2021/10/17/%e0%a6%a7%e0%a6%be%e0%a6%b0%e0%a6%be-%e0%a7%ae%e0%a7%af%e0%a7%b7-%e0%a6%aa%e0%a7%8d%e0%a6%b0%e0%a6%be%e0%a6%a5%e0%a6%ae%e0%a6%bf%e0%a6%95-%e0%a6%9a%e0%a6%bf%e0%a6%95%e0%a6%bf%e0%a7%8e%e0%a6%b8/" xr:uid="{00000000-0004-0000-0100-000025000000}"/>
    <hyperlink ref="I63" r:id="rId39" xr:uid="{00000000-0004-0000-0100-000026000000}"/>
    <hyperlink ref="I64" r:id="rId40" xr:uid="{00000000-0004-0000-0100-000027000000}"/>
    <hyperlink ref="D14" r:id="rId41" xr:uid="{00000000-0004-0000-0100-000028000000}"/>
    <hyperlink ref="B89:F89" r:id="rId42" display="Md.Hasan Mahmud Tuhin" xr:uid="{00000000-0004-0000-0100-000029000000}"/>
  </hyperlinks>
  <pageMargins left="0.7" right="0.7" top="0.5" bottom="0.5" header="0.3" footer="0.3"/>
  <pageSetup scale="65" orientation="landscape" r:id="rId43"/>
  <headerFooter>
    <oddFooter xml:space="preserve">&amp;LPrepared by Md. Hasan Mahmud Tuhin
Masters: Mathmetics
PGD Compliance(BIHRM), PGDHRM(BIHRM)
Email: hmahmud.information@gmail.com , Cell : 01828080026 </oddFooter>
  </headerFooter>
  <rowBreaks count="4" manualBreakCount="4">
    <brk id="21" max="8" man="1"/>
    <brk id="41" max="8" man="1"/>
    <brk id="51" max="9" man="1"/>
    <brk id="59" max="8" man="1"/>
  </rowBreaks>
  <drawing r:id="rId4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Information </vt:lpstr>
      <vt:lpstr>Result </vt:lpstr>
      <vt:lpstr>'Information '!Print_Area</vt:lpstr>
      <vt:lpstr>'Result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2022-09-20T14:10:02Z</dcterms:modified>
</cp:coreProperties>
</file>